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BDP\10 Evaluation\Tableaux de bord pour le réseau\"/>
    </mc:Choice>
  </mc:AlternateContent>
  <bookViews>
    <workbookView xWindow="480" yWindow="576" windowWidth="23256" windowHeight="11448" activeTab="2"/>
  </bookViews>
  <sheets>
    <sheet name="Adulte " sheetId="1" r:id="rId1"/>
    <sheet name="Jeunesse" sheetId="2" r:id="rId2"/>
    <sheet name="Autre domaine " sheetId="4" r:id="rId3"/>
    <sheet name="Infographie" sheetId="5" r:id="rId4"/>
    <sheet name="Menu déroulant" sheetId="3" r:id="rId5"/>
  </sheets>
  <definedNames>
    <definedName name="_xlnm._FilterDatabase" localSheetId="0" hidden="1">'Adulte '!$A$10:$L$11</definedName>
    <definedName name="founisseurs">'Menu déroulant'!$A$2:$A$4</definedName>
    <definedName name="fournisseur">'Menu déroulant'!$A$2:$A$5</definedName>
  </definedNames>
  <calcPr calcId="162913"/>
</workbook>
</file>

<file path=xl/calcChain.xml><?xml version="1.0" encoding="utf-8"?>
<calcChain xmlns="http://schemas.openxmlformats.org/spreadsheetml/2006/main">
  <c r="M57" i="4" l="1"/>
  <c r="M56" i="4"/>
  <c r="M55" i="4"/>
  <c r="M54" i="4"/>
  <c r="H53" i="4"/>
  <c r="M53" i="4" s="1"/>
  <c r="M12" i="2"/>
  <c r="M13" i="2"/>
  <c r="M14" i="2"/>
  <c r="M15" i="2"/>
  <c r="M17" i="2"/>
  <c r="M18" i="2"/>
  <c r="M19" i="2"/>
  <c r="M20" i="2"/>
  <c r="M22" i="2"/>
  <c r="M23" i="2"/>
  <c r="M24" i="2"/>
  <c r="M25" i="2"/>
  <c r="M26" i="2"/>
  <c r="M28" i="2"/>
  <c r="M29" i="2"/>
  <c r="M30" i="2"/>
  <c r="M31" i="2"/>
  <c r="M32" i="2"/>
  <c r="M34" i="2"/>
  <c r="M35" i="2"/>
  <c r="M36" i="2"/>
  <c r="M37" i="2"/>
  <c r="M12" i="1"/>
  <c r="M13" i="1"/>
  <c r="M14" i="1"/>
  <c r="M15" i="1"/>
  <c r="M17" i="1"/>
  <c r="M18" i="1"/>
  <c r="M19" i="1"/>
  <c r="M20" i="1"/>
  <c r="M22" i="1"/>
  <c r="M23" i="1"/>
  <c r="M24" i="1"/>
  <c r="M25" i="1"/>
  <c r="M26" i="1"/>
  <c r="M28" i="1"/>
  <c r="M29" i="1"/>
  <c r="M30" i="1"/>
  <c r="M31" i="1"/>
  <c r="M32" i="1"/>
  <c r="M34" i="1"/>
  <c r="M35" i="1"/>
  <c r="M36" i="1"/>
  <c r="M37" i="1"/>
  <c r="M38" i="1"/>
  <c r="M40" i="1"/>
  <c r="M41" i="1"/>
  <c r="M42" i="1"/>
  <c r="M43" i="1"/>
  <c r="M44" i="1"/>
  <c r="I28" i="2"/>
  <c r="H28" i="2"/>
  <c r="I53" i="4" l="1"/>
  <c r="C8" i="5"/>
  <c r="L34" i="4" l="1"/>
  <c r="K34" i="4"/>
  <c r="H28" i="4"/>
  <c r="I28" i="4" s="1"/>
  <c r="M26" i="4"/>
  <c r="M25" i="4"/>
  <c r="M24" i="4"/>
  <c r="M23" i="4"/>
  <c r="M22" i="4"/>
  <c r="H22" i="4"/>
  <c r="I22" i="4" s="1"/>
  <c r="M20" i="4"/>
  <c r="M19" i="4"/>
  <c r="M18" i="4"/>
  <c r="M17" i="4"/>
  <c r="H17" i="4"/>
  <c r="I17" i="4" s="1"/>
  <c r="M15" i="4"/>
  <c r="M14" i="4"/>
  <c r="M13" i="4"/>
  <c r="M12" i="4"/>
  <c r="M11" i="4"/>
  <c r="H11" i="4"/>
  <c r="D34" i="4"/>
  <c r="C45" i="4" l="1"/>
  <c r="D6" i="5" s="1"/>
  <c r="C38" i="4"/>
  <c r="E6" i="5"/>
  <c r="I11" i="4"/>
  <c r="I34" i="4" s="1"/>
  <c r="H34" i="4"/>
  <c r="M34" i="4" l="1"/>
  <c r="F6" i="5"/>
  <c r="C42" i="4"/>
  <c r="M62" i="2"/>
  <c r="M61" i="2"/>
  <c r="M60" i="2"/>
  <c r="M59" i="2"/>
  <c r="H58" i="2"/>
  <c r="M58" i="2" s="1"/>
  <c r="L39" i="2"/>
  <c r="K39" i="2"/>
  <c r="H22" i="2"/>
  <c r="I22" i="2" s="1"/>
  <c r="H17" i="2"/>
  <c r="I17" i="2" s="1"/>
  <c r="M11" i="2"/>
  <c r="H11" i="2"/>
  <c r="M66" i="1"/>
  <c r="M67" i="1"/>
  <c r="M68" i="1"/>
  <c r="M69" i="1"/>
  <c r="M11" i="1"/>
  <c r="I11" i="2" l="1"/>
  <c r="I39" i="2" s="1"/>
  <c r="H39" i="2"/>
  <c r="D39" i="2"/>
  <c r="I58" i="2"/>
  <c r="H17" i="1"/>
  <c r="I17" i="1" s="1"/>
  <c r="H11" i="1"/>
  <c r="H65" i="1"/>
  <c r="L46" i="1"/>
  <c r="K46" i="1"/>
  <c r="H40" i="1"/>
  <c r="I40" i="1" s="1"/>
  <c r="H34" i="1"/>
  <c r="H28" i="1"/>
  <c r="I28" i="1" s="1"/>
  <c r="H22" i="1"/>
  <c r="I22" i="1" s="1"/>
  <c r="D11" i="1"/>
  <c r="C46" i="2" l="1"/>
  <c r="F5" i="5"/>
  <c r="C42" i="2"/>
  <c r="C49" i="2" s="1"/>
  <c r="D5" i="5" s="1"/>
  <c r="E5" i="5"/>
  <c r="I34" i="1"/>
  <c r="M39" i="2"/>
  <c r="I65" i="1"/>
  <c r="M65" i="1"/>
  <c r="I11" i="1"/>
  <c r="I46" i="1" s="1"/>
  <c r="H46" i="1"/>
  <c r="D46" i="1"/>
  <c r="C49" i="1" l="1"/>
  <c r="C56" i="1" s="1"/>
  <c r="D4" i="5" s="1"/>
  <c r="D8" i="5" s="1"/>
  <c r="E4" i="5"/>
  <c r="M46" i="1"/>
  <c r="F4" i="5"/>
  <c r="E8" i="5"/>
  <c r="F8" i="5"/>
  <c r="C53" i="1"/>
</calcChain>
</file>

<file path=xl/sharedStrings.xml><?xml version="1.0" encoding="utf-8"?>
<sst xmlns="http://schemas.openxmlformats.org/spreadsheetml/2006/main" count="118" uniqueCount="47">
  <si>
    <t>SOLDE</t>
  </si>
  <si>
    <t>Date commande</t>
  </si>
  <si>
    <t>N° bon  de commande</t>
  </si>
  <si>
    <t>Engagement</t>
  </si>
  <si>
    <t>Total facturés</t>
  </si>
  <si>
    <t>Montant factures</t>
  </si>
  <si>
    <t>N° de facture</t>
  </si>
  <si>
    <t>Date facture</t>
  </si>
  <si>
    <t>oui</t>
  </si>
  <si>
    <t>Balance engagement</t>
  </si>
  <si>
    <t>Balance facture</t>
  </si>
  <si>
    <t>non</t>
  </si>
  <si>
    <t>solde à reporter en engagement</t>
  </si>
  <si>
    <t>Reste à dépenser</t>
  </si>
  <si>
    <t>liste founisseur</t>
  </si>
  <si>
    <t>GOULARD</t>
  </si>
  <si>
    <t>Prix moyen imprimés</t>
  </si>
  <si>
    <t>matrice à copier et à insérer si besoin -utiliser "insérer les cellules copiées + décaler vers le bas"</t>
  </si>
  <si>
    <t>(budget - engagement en cours)</t>
  </si>
  <si>
    <t>(budget - facturés)</t>
  </si>
  <si>
    <t>(budget - engagement en cours) + solde à reporter</t>
  </si>
  <si>
    <t>Fournisseur X</t>
  </si>
  <si>
    <t>Fournisseur</t>
  </si>
  <si>
    <t>niveau où il faut insérer la matrice</t>
  </si>
  <si>
    <t>cette case est le solde de l'engagement, la soustraction se réalise en fonction des montants facturés et de l'engagement</t>
  </si>
  <si>
    <t>xxx</t>
  </si>
  <si>
    <t xml:space="preserve">Ici il faut remplir manuellement dès que l'on a indiqué "oui",  la somme de la colonne solde, si somme négative  indiquer - X. cf exemple ci-dessous </t>
  </si>
  <si>
    <t>Commande soldée</t>
  </si>
  <si>
    <t>Nbre de Livres adultes livrés</t>
  </si>
  <si>
    <t>Prado Paradis</t>
  </si>
  <si>
    <t>Budget accordé</t>
  </si>
  <si>
    <t>Engagé</t>
  </si>
  <si>
    <t>Facturé</t>
  </si>
  <si>
    <t>Adulte</t>
  </si>
  <si>
    <t>Jeunesse</t>
  </si>
  <si>
    <t>Autre domaine</t>
  </si>
  <si>
    <r>
      <t xml:space="preserve">AUTRE DOMAINE (DVD ou Jeux ou….) </t>
    </r>
    <r>
      <rPr>
        <b/>
        <sz val="11"/>
        <color rgb="FFFF0000"/>
        <rFont val="Arial"/>
        <family val="2"/>
      </rPr>
      <t>2025</t>
    </r>
  </si>
  <si>
    <t>Budget 2025</t>
  </si>
  <si>
    <r>
      <t xml:space="preserve">DEPENSES ACQUISITIONS  ADULTE </t>
    </r>
    <r>
      <rPr>
        <b/>
        <sz val="11"/>
        <color rgb="FFFF0000"/>
        <rFont val="Arial"/>
        <family val="2"/>
      </rPr>
      <t>2025</t>
    </r>
  </si>
  <si>
    <t>Nbre de doc livrés</t>
  </si>
  <si>
    <t>TOTAL</t>
  </si>
  <si>
    <r>
      <t xml:space="preserve">DEPENSES ACQUISITIONS JEUNESSE </t>
    </r>
    <r>
      <rPr>
        <b/>
        <sz val="11"/>
        <color rgb="FFFF0000"/>
        <rFont val="Arial"/>
        <family val="2"/>
      </rPr>
      <t>2025</t>
    </r>
  </si>
  <si>
    <t>indiquer ici le montant du budget à dépenser pour l'année pour ce  domaine d'acquisition</t>
  </si>
  <si>
    <t>Nbre de livres jeunesse livrés</t>
  </si>
  <si>
    <t>PRADO PARADIS</t>
  </si>
  <si>
    <t>FOURNISSEUR X</t>
  </si>
  <si>
    <t>Vous pouvez copier/coller ce tableau autant de fois que vous le souhaitez en fonction de vos besoins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</si>
</sst>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dd/mm/yy"/>
    <numFmt numFmtId="165" formatCode="#,##0.00\ &quot;€&quot;"/>
    <numFmt numFmtId="166" formatCode="_-* #,##0\ &quot;€&quot;_-;\-* #,##0\ &quot;€&quot;_-;_-* &quot;-&quot;??\ &quot;€&quot;_-;_-@_-"/>
  </numFmts>
  <fonts count="1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6666FF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3333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44" fontId="15" fillId="0" borderId="0" applyFont="0" applyFill="0" applyBorder="0" applyAlignment="0" applyProtection="0"/>
    <xf numFmtId="0" fontId="16" fillId="7" borderId="17" applyNumberFormat="0" applyAlignment="0" applyProtection="0"/>
    <xf numFmtId="0" fontId="17" fillId="8" borderId="0" applyNumberFormat="0" applyBorder="0" applyAlignment="0" applyProtection="0"/>
  </cellStyleXfs>
  <cellXfs count="17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0" xfId="0" applyNumberFormat="1" applyFont="1"/>
    <xf numFmtId="165" fontId="8" fillId="3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0" borderId="0" xfId="0" applyNumberFormat="1"/>
    <xf numFmtId="165" fontId="5" fillId="0" borderId="1" xfId="0" applyNumberFormat="1" applyFont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0" xfId="0" applyNumberFormat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165" fontId="0" fillId="0" borderId="2" xfId="0" applyNumberFormat="1" applyBorder="1" applyAlignment="1">
      <alignment vertical="center"/>
    </xf>
    <xf numFmtId="0" fontId="4" fillId="0" borderId="2" xfId="0" applyFont="1" applyBorder="1"/>
    <xf numFmtId="0" fontId="10" fillId="0" borderId="2" xfId="0" applyFont="1" applyBorder="1" applyAlignment="1">
      <alignment wrapText="1"/>
    </xf>
    <xf numFmtId="165" fontId="4" fillId="0" borderId="2" xfId="0" applyNumberFormat="1" applyFont="1" applyBorder="1"/>
    <xf numFmtId="165" fontId="0" fillId="0" borderId="2" xfId="0" applyNumberFormat="1" applyBorder="1"/>
    <xf numFmtId="0" fontId="0" fillId="0" borderId="0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165" fontId="8" fillId="0" borderId="2" xfId="0" applyNumberFormat="1" applyFont="1" applyBorder="1"/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65" fontId="0" fillId="0" borderId="2" xfId="0" applyNumberFormat="1" applyFont="1" applyBorder="1"/>
    <xf numFmtId="0" fontId="0" fillId="0" borderId="2" xfId="0" applyNumberFormat="1" applyBorder="1"/>
    <xf numFmtId="0" fontId="9" fillId="5" borderId="0" xfId="0" applyFont="1" applyFill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/>
    </xf>
    <xf numFmtId="0" fontId="7" fillId="0" borderId="2" xfId="0" applyFont="1" applyBorder="1"/>
    <xf numFmtId="165" fontId="7" fillId="0" borderId="2" xfId="0" applyNumberFormat="1" applyFont="1" applyBorder="1"/>
    <xf numFmtId="0" fontId="4" fillId="0" borderId="2" xfId="0" applyNumberFormat="1" applyFont="1" applyBorder="1"/>
    <xf numFmtId="0" fontId="3" fillId="0" borderId="0" xfId="0" applyFont="1"/>
    <xf numFmtId="0" fontId="3" fillId="0" borderId="8" xfId="0" applyFont="1" applyBorder="1"/>
    <xf numFmtId="0" fontId="0" fillId="0" borderId="0" xfId="0" applyAlignment="1"/>
    <xf numFmtId="0" fontId="3" fillId="4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/>
    </xf>
    <xf numFmtId="165" fontId="0" fillId="6" borderId="1" xfId="0" applyNumberFormat="1" applyFont="1" applyFill="1" applyBorder="1" applyAlignment="1">
      <alignment horizontal="center"/>
    </xf>
    <xf numFmtId="0" fontId="3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2" xfId="0" applyFont="1" applyBorder="1"/>
    <xf numFmtId="0" fontId="14" fillId="0" borderId="2" xfId="0" applyFont="1" applyFill="1" applyBorder="1"/>
    <xf numFmtId="44" fontId="0" fillId="0" borderId="2" xfId="5" applyFont="1" applyBorder="1"/>
    <xf numFmtId="166" fontId="0" fillId="0" borderId="2" xfId="5" applyNumberFormat="1" applyFont="1" applyBorder="1"/>
    <xf numFmtId="44" fontId="4" fillId="0" borderId="2" xfId="5" applyFont="1" applyBorder="1"/>
    <xf numFmtId="166" fontId="4" fillId="0" borderId="2" xfId="5" applyNumberFormat="1" applyFont="1" applyBorder="1"/>
    <xf numFmtId="0" fontId="16" fillId="7" borderId="17" xfId="6"/>
    <xf numFmtId="14" fontId="6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2" xfId="0" applyNumberFormat="1" applyBorder="1"/>
    <xf numFmtId="14" fontId="0" fillId="0" borderId="6" xfId="0" applyNumberFormat="1" applyBorder="1" applyAlignment="1">
      <alignment horizontal="center"/>
    </xf>
    <xf numFmtId="14" fontId="0" fillId="0" borderId="0" xfId="0" applyNumberFormat="1"/>
    <xf numFmtId="14" fontId="4" fillId="0" borderId="2" xfId="0" applyNumberFormat="1" applyFont="1" applyBorder="1"/>
    <xf numFmtId="165" fontId="3" fillId="0" borderId="1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4" fontId="6" fillId="3" borderId="1" xfId="5" applyFont="1" applyFill="1" applyBorder="1" applyAlignment="1">
      <alignment horizontal="center"/>
    </xf>
    <xf numFmtId="44" fontId="0" fillId="3" borderId="1" xfId="5" applyFont="1" applyFill="1" applyBorder="1" applyAlignment="1">
      <alignment horizontal="center"/>
    </xf>
    <xf numFmtId="44" fontId="0" fillId="0" borderId="0" xfId="5" applyFont="1"/>
    <xf numFmtId="0" fontId="3" fillId="0" borderId="18" xfId="0" applyFont="1" applyBorder="1"/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44" fontId="6" fillId="3" borderId="2" xfId="5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0" fillId="3" borderId="2" xfId="0" applyNumberForma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65" fontId="8" fillId="6" borderId="2" xfId="0" applyNumberFormat="1" applyFon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9" borderId="2" xfId="0" applyNumberFormat="1" applyFill="1" applyBorder="1" applyAlignment="1">
      <alignment horizontal="center"/>
    </xf>
    <xf numFmtId="0" fontId="17" fillId="8" borderId="0" xfId="7"/>
    <xf numFmtId="0" fontId="3" fillId="2" borderId="2" xfId="0" applyFont="1" applyFill="1" applyBorder="1" applyAlignment="1">
      <alignment horizontal="center"/>
    </xf>
    <xf numFmtId="165" fontId="0" fillId="0" borderId="9" xfId="0" applyNumberFormat="1" applyBorder="1" applyAlignment="1">
      <alignment horizontal="center" wrapText="1"/>
    </xf>
    <xf numFmtId="165" fontId="0" fillId="0" borderId="10" xfId="0" applyNumberFormat="1" applyBorder="1" applyAlignment="1">
      <alignment horizontal="center" wrapText="1"/>
    </xf>
    <xf numFmtId="165" fontId="0" fillId="0" borderId="11" xfId="0" applyNumberFormat="1" applyBorder="1" applyAlignment="1">
      <alignment horizontal="center" wrapText="1"/>
    </xf>
    <xf numFmtId="165" fontId="0" fillId="0" borderId="12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0" fillId="0" borderId="13" xfId="0" applyNumberFormat="1" applyBorder="1" applyAlignment="1">
      <alignment horizontal="center" wrapText="1"/>
    </xf>
    <xf numFmtId="165" fontId="0" fillId="0" borderId="14" xfId="0" applyNumberFormat="1" applyBorder="1" applyAlignment="1">
      <alignment horizontal="center" wrapText="1"/>
    </xf>
    <xf numFmtId="165" fontId="0" fillId="0" borderId="15" xfId="0" applyNumberFormat="1" applyBorder="1" applyAlignment="1">
      <alignment horizontal="center" wrapText="1"/>
    </xf>
    <xf numFmtId="165" fontId="0" fillId="0" borderId="16" xfId="0" applyNumberFormat="1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10" borderId="0" xfId="0" applyNumberFormat="1" applyFill="1" applyAlignment="1">
      <alignment horizontal="center" vertical="center" wrapText="1"/>
    </xf>
  </cellXfs>
  <cellStyles count="8">
    <cellStyle name="Calcul" xfId="6" builtinId="22"/>
    <cellStyle name="Heading" xfId="1"/>
    <cellStyle name="Heading1" xfId="2"/>
    <cellStyle name="Insatisfaisant" xfId="7" builtinId="27"/>
    <cellStyle name="Monétaire" xfId="5" builtinId="4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des dépenses facturées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FEF-4E00-BBD8-A6525AB377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FEF-4E00-BBD8-A6525AB377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FEF-4E00-BBD8-A6525AB377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FEF-4E00-BBD8-A6525AB377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Infographie!$B$4:$B$6</c:f>
              <c:strCache>
                <c:ptCount val="3"/>
                <c:pt idx="0">
                  <c:v>Adulte</c:v>
                </c:pt>
                <c:pt idx="1">
                  <c:v>Jeunesse</c:v>
                </c:pt>
                <c:pt idx="2">
                  <c:v>Autre domaine</c:v>
                </c:pt>
              </c:strCache>
            </c:strRef>
          </c:cat>
          <c:val>
            <c:numRef>
              <c:f>Infographie!$F$4:$F$6</c:f>
              <c:numCache>
                <c:formatCode>_("€"* #,##0.00_);_("€"* \(#,##0.00\);_("€"* "-"??_);_(@_)</c:formatCode>
                <c:ptCount val="3"/>
                <c:pt idx="0">
                  <c:v>2015.8600000000001</c:v>
                </c:pt>
                <c:pt idx="1">
                  <c:v>1527.29</c:v>
                </c:pt>
                <c:pt idx="2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7-42D3-B7E5-7EFC728B61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Reste</a:t>
            </a:r>
            <a:r>
              <a:rPr lang="fr-FR" baseline="0"/>
              <a:t> à dépenser par domaine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Infographie!$B$4:$B$6</c:f>
              <c:strCache>
                <c:ptCount val="3"/>
                <c:pt idx="0">
                  <c:v>Adulte</c:v>
                </c:pt>
                <c:pt idx="1">
                  <c:v>Jeunesse</c:v>
                </c:pt>
                <c:pt idx="2">
                  <c:v>Autre domaine</c:v>
                </c:pt>
              </c:strCache>
            </c:strRef>
          </c:cat>
          <c:val>
            <c:numRef>
              <c:f>Infographie!$D$4:$D$6</c:f>
              <c:numCache>
                <c:formatCode>_("€"* #,##0.00_);_("€"* \(#,##0.00\);_("€"* "-"??_);_(@_)</c:formatCode>
                <c:ptCount val="3"/>
                <c:pt idx="0">
                  <c:v>3228.73</c:v>
                </c:pt>
                <c:pt idx="1">
                  <c:v>1894.7100000000003</c:v>
                </c:pt>
                <c:pt idx="2">
                  <c:v>346.00000000000006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0-4C61-BD28-3FA8D4F56C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0971792"/>
        <c:axId val="360967856"/>
      </c:barChart>
      <c:catAx>
        <c:axId val="3609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0967856"/>
        <c:crosses val="autoZero"/>
        <c:auto val="1"/>
        <c:lblAlgn val="ctr"/>
        <c:lblOffset val="100"/>
        <c:noMultiLvlLbl val="0"/>
      </c:catAx>
      <c:valAx>
        <c:axId val="36096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36097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5</xdr:row>
      <xdr:rowOff>114303</xdr:rowOff>
    </xdr:from>
    <xdr:to>
      <xdr:col>8</xdr:col>
      <xdr:colOff>800101</xdr:colOff>
      <xdr:row>9</xdr:row>
      <xdr:rowOff>161927</xdr:rowOff>
    </xdr:to>
    <xdr:cxnSp macro="">
      <xdr:nvCxnSpPr>
        <xdr:cNvPr id="3" name="Connecteur droit avec flèche 2"/>
        <xdr:cNvCxnSpPr/>
      </xdr:nvCxnSpPr>
      <xdr:spPr>
        <a:xfrm rot="16200000" flipH="1">
          <a:off x="9115426" y="1114427"/>
          <a:ext cx="790574" cy="6000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942975</xdr:colOff>
      <xdr:row>20</xdr:row>
      <xdr:rowOff>180974</xdr:rowOff>
    </xdr:from>
    <xdr:to>
      <xdr:col>14</xdr:col>
      <xdr:colOff>590550</xdr:colOff>
      <xdr:row>33</xdr:row>
      <xdr:rowOff>85724</xdr:rowOff>
    </xdr:to>
    <xdr:cxnSp macro="">
      <xdr:nvCxnSpPr>
        <xdr:cNvPr id="6" name="Connecteur droit avec flèche 5"/>
        <xdr:cNvCxnSpPr/>
      </xdr:nvCxnSpPr>
      <xdr:spPr>
        <a:xfrm rot="10800000" flipV="1">
          <a:off x="11925300" y="3924299"/>
          <a:ext cx="3543300" cy="23336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1038225</xdr:colOff>
      <xdr:row>20</xdr:row>
      <xdr:rowOff>85725</xdr:rowOff>
    </xdr:from>
    <xdr:to>
      <xdr:col>13</xdr:col>
      <xdr:colOff>95250</xdr:colOff>
      <xdr:row>21</xdr:row>
      <xdr:rowOff>85725</xdr:rowOff>
    </xdr:to>
    <xdr:cxnSp macro="">
      <xdr:nvCxnSpPr>
        <xdr:cNvPr id="8" name="Connecteur droit avec flèche 7"/>
        <xdr:cNvCxnSpPr/>
      </xdr:nvCxnSpPr>
      <xdr:spPr>
        <a:xfrm rot="10800000" flipV="1">
          <a:off x="12020550" y="3829050"/>
          <a:ext cx="2095500" cy="1905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628650</xdr:colOff>
      <xdr:row>7</xdr:row>
      <xdr:rowOff>19049</xdr:rowOff>
    </xdr:from>
    <xdr:to>
      <xdr:col>14</xdr:col>
      <xdr:colOff>771525</xdr:colOff>
      <xdr:row>9</xdr:row>
      <xdr:rowOff>180974</xdr:rowOff>
    </xdr:to>
    <xdr:cxnSp macro="">
      <xdr:nvCxnSpPr>
        <xdr:cNvPr id="7" name="Connecteur droit avec flèche 6"/>
        <xdr:cNvCxnSpPr/>
      </xdr:nvCxnSpPr>
      <xdr:spPr>
        <a:xfrm rot="16200000" flipH="1">
          <a:off x="15306675" y="1485899"/>
          <a:ext cx="542925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</xdr:row>
      <xdr:rowOff>19049</xdr:rowOff>
    </xdr:from>
    <xdr:to>
      <xdr:col>14</xdr:col>
      <xdr:colOff>771525</xdr:colOff>
      <xdr:row>9</xdr:row>
      <xdr:rowOff>180974</xdr:rowOff>
    </xdr:to>
    <xdr:cxnSp macro="">
      <xdr:nvCxnSpPr>
        <xdr:cNvPr id="5" name="Connecteur droit avec flèche 4"/>
        <xdr:cNvCxnSpPr/>
      </xdr:nvCxnSpPr>
      <xdr:spPr>
        <a:xfrm rot="16200000" flipH="1">
          <a:off x="15264765" y="1445894"/>
          <a:ext cx="542925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5</xdr:row>
      <xdr:rowOff>47625</xdr:rowOff>
    </xdr:from>
    <xdr:to>
      <xdr:col>8</xdr:col>
      <xdr:colOff>742951</xdr:colOff>
      <xdr:row>9</xdr:row>
      <xdr:rowOff>95249</xdr:rowOff>
    </xdr:to>
    <xdr:cxnSp macro="">
      <xdr:nvCxnSpPr>
        <xdr:cNvPr id="7" name="Connecteur droit avec flèche 6"/>
        <xdr:cNvCxnSpPr/>
      </xdr:nvCxnSpPr>
      <xdr:spPr>
        <a:xfrm rot="16200000" flipH="1">
          <a:off x="9191626" y="1047749"/>
          <a:ext cx="790574" cy="6000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</xdr:row>
      <xdr:rowOff>19049</xdr:rowOff>
    </xdr:from>
    <xdr:to>
      <xdr:col>14</xdr:col>
      <xdr:colOff>771525</xdr:colOff>
      <xdr:row>9</xdr:row>
      <xdr:rowOff>180974</xdr:rowOff>
    </xdr:to>
    <xdr:cxnSp macro="">
      <xdr:nvCxnSpPr>
        <xdr:cNvPr id="3" name="Connecteur droit avec flèche 2"/>
        <xdr:cNvCxnSpPr/>
      </xdr:nvCxnSpPr>
      <xdr:spPr>
        <a:xfrm rot="16200000" flipH="1">
          <a:off x="15306675" y="1485899"/>
          <a:ext cx="542925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5</xdr:row>
      <xdr:rowOff>66675</xdr:rowOff>
    </xdr:from>
    <xdr:to>
      <xdr:col>8</xdr:col>
      <xdr:colOff>676276</xdr:colOff>
      <xdr:row>9</xdr:row>
      <xdr:rowOff>133349</xdr:rowOff>
    </xdr:to>
    <xdr:cxnSp macro="">
      <xdr:nvCxnSpPr>
        <xdr:cNvPr id="4" name="Connecteur droit avec flèche 3"/>
        <xdr:cNvCxnSpPr/>
      </xdr:nvCxnSpPr>
      <xdr:spPr>
        <a:xfrm rot="16200000" flipH="1">
          <a:off x="8439151" y="1066799"/>
          <a:ext cx="790574" cy="6000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9523</xdr:rowOff>
    </xdr:from>
    <xdr:to>
      <xdr:col>13</xdr:col>
      <xdr:colOff>533400</xdr:colOff>
      <xdr:row>21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22</xdr:row>
      <xdr:rowOff>9524</xdr:rowOff>
    </xdr:from>
    <xdr:to>
      <xdr:col>13</xdr:col>
      <xdr:colOff>552449</xdr:colOff>
      <xdr:row>41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P70"/>
  <sheetViews>
    <sheetView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C28" sqref="C28"/>
    </sheetView>
  </sheetViews>
  <sheetFormatPr baseColWidth="10" defaultColWidth="14.19921875" defaultRowHeight="13.8" x14ac:dyDescent="0.25"/>
  <cols>
    <col min="3" max="3" width="18.5" customWidth="1"/>
    <col min="4" max="4" width="14.19921875" style="14"/>
    <col min="7" max="7" width="16" style="22" bestFit="1" customWidth="1"/>
    <col min="8" max="9" width="14.19921875" style="22"/>
    <col min="10" max="10" width="11.59765625" style="9" customWidth="1"/>
    <col min="11" max="11" width="12.5" style="19" customWidth="1"/>
    <col min="12" max="12" width="14.19921875" style="29"/>
    <col min="13" max="13" width="11.3984375" customWidth="1"/>
    <col min="14" max="14" width="11.8984375" bestFit="1" customWidth="1"/>
  </cols>
  <sheetData>
    <row r="2" spans="1:16" ht="14.25" customHeight="1" x14ac:dyDescent="0.25">
      <c r="O2" s="169" t="s">
        <v>42</v>
      </c>
      <c r="P2" s="170"/>
    </row>
    <row r="3" spans="1:16" x14ac:dyDescent="0.25">
      <c r="O3" s="169"/>
      <c r="P3" s="170"/>
    </row>
    <row r="4" spans="1:16" x14ac:dyDescent="0.25">
      <c r="I4" s="154" t="s">
        <v>24</v>
      </c>
      <c r="J4" s="155"/>
      <c r="K4" s="156"/>
      <c r="O4" s="169"/>
      <c r="P4" s="170"/>
    </row>
    <row r="5" spans="1:16" ht="14.25" customHeight="1" x14ac:dyDescent="0.25">
      <c r="I5" s="157"/>
      <c r="J5" s="158"/>
      <c r="K5" s="159"/>
      <c r="O5" s="169"/>
      <c r="P5" s="170"/>
    </row>
    <row r="6" spans="1:16" x14ac:dyDescent="0.25">
      <c r="I6" s="160"/>
      <c r="J6" s="161"/>
      <c r="K6" s="162"/>
      <c r="O6" s="169"/>
      <c r="P6" s="170"/>
    </row>
    <row r="7" spans="1:16" x14ac:dyDescent="0.25">
      <c r="O7" s="169"/>
      <c r="P7" s="170"/>
    </row>
    <row r="8" spans="1:16" s="2" customFormat="1" ht="15" customHeight="1" x14ac:dyDescent="0.25">
      <c r="A8" s="153" t="s">
        <v>38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6" ht="15" customHeight="1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6" ht="41.4" x14ac:dyDescent="0.25">
      <c r="A10" s="72" t="s">
        <v>1</v>
      </c>
      <c r="B10" s="72" t="s">
        <v>2</v>
      </c>
      <c r="C10" s="73" t="s">
        <v>22</v>
      </c>
      <c r="D10" s="74" t="s">
        <v>3</v>
      </c>
      <c r="E10" s="73" t="s">
        <v>6</v>
      </c>
      <c r="F10" s="73" t="s">
        <v>7</v>
      </c>
      <c r="G10" s="75" t="s">
        <v>5</v>
      </c>
      <c r="H10" s="75" t="s">
        <v>4</v>
      </c>
      <c r="I10" s="75" t="s">
        <v>0</v>
      </c>
      <c r="J10" s="80" t="s">
        <v>27</v>
      </c>
      <c r="K10" s="76" t="s">
        <v>12</v>
      </c>
      <c r="L10" s="86" t="s">
        <v>28</v>
      </c>
      <c r="M10" s="77" t="s">
        <v>16</v>
      </c>
      <c r="N10" s="70" t="s">
        <v>37</v>
      </c>
      <c r="O10" s="34">
        <v>6000</v>
      </c>
    </row>
    <row r="11" spans="1:16" x14ac:dyDescent="0.25">
      <c r="A11" s="4">
        <v>45695</v>
      </c>
      <c r="B11" s="1">
        <v>653</v>
      </c>
      <c r="C11" s="1" t="s">
        <v>15</v>
      </c>
      <c r="D11" s="11">
        <f>SUM(B11:C11)</f>
        <v>653</v>
      </c>
      <c r="E11" s="1">
        <v>117</v>
      </c>
      <c r="F11" s="4">
        <v>45695</v>
      </c>
      <c r="G11" s="16">
        <v>349</v>
      </c>
      <c r="H11" s="23">
        <f>SUM(G11:G15)</f>
        <v>429</v>
      </c>
      <c r="I11" s="40">
        <f>D11-H11</f>
        <v>224</v>
      </c>
      <c r="J11" s="8" t="s">
        <v>11</v>
      </c>
      <c r="K11" s="18"/>
      <c r="L11" s="26">
        <v>30</v>
      </c>
      <c r="M11" s="93">
        <f>G11/L11</f>
        <v>11.633333333333333</v>
      </c>
    </row>
    <row r="12" spans="1:16" x14ac:dyDescent="0.25">
      <c r="A12" s="1"/>
      <c r="B12" s="1"/>
      <c r="C12" s="1"/>
      <c r="D12" s="11"/>
      <c r="E12" s="1"/>
      <c r="F12" s="4">
        <v>45708</v>
      </c>
      <c r="G12" s="16">
        <v>80</v>
      </c>
      <c r="H12" s="23"/>
      <c r="I12" s="41"/>
      <c r="J12" s="8"/>
      <c r="K12" s="18"/>
      <c r="L12" s="25">
        <v>7</v>
      </c>
      <c r="M12" s="93">
        <f t="shared" ref="M12:M44" si="0">G12/L12</f>
        <v>11.428571428571429</v>
      </c>
    </row>
    <row r="13" spans="1:16" x14ac:dyDescent="0.25">
      <c r="A13" s="1"/>
      <c r="B13" s="1"/>
      <c r="C13" s="1"/>
      <c r="D13" s="11"/>
      <c r="E13" s="1"/>
      <c r="F13" s="4"/>
      <c r="G13" s="16"/>
      <c r="H13" s="23"/>
      <c r="I13" s="41"/>
      <c r="J13" s="8"/>
      <c r="K13" s="18"/>
      <c r="L13" s="25"/>
      <c r="M13" s="93" t="e">
        <f t="shared" si="0"/>
        <v>#DIV/0!</v>
      </c>
    </row>
    <row r="14" spans="1:16" x14ac:dyDescent="0.25">
      <c r="A14" s="1"/>
      <c r="B14" s="1"/>
      <c r="C14" s="1"/>
      <c r="D14" s="11"/>
      <c r="E14" s="1"/>
      <c r="F14" s="4"/>
      <c r="G14" s="16"/>
      <c r="H14" s="23"/>
      <c r="I14" s="41"/>
      <c r="J14" s="8"/>
      <c r="K14" s="18"/>
      <c r="L14" s="25"/>
      <c r="M14" s="93" t="e">
        <f t="shared" si="0"/>
        <v>#DIV/0!</v>
      </c>
    </row>
    <row r="15" spans="1:16" x14ac:dyDescent="0.25">
      <c r="A15" s="1"/>
      <c r="B15" s="1"/>
      <c r="C15" s="1"/>
      <c r="D15" s="11"/>
      <c r="E15" s="1"/>
      <c r="F15" s="4"/>
      <c r="G15" s="16"/>
      <c r="H15" s="23"/>
      <c r="I15" s="41"/>
      <c r="J15" s="8"/>
      <c r="K15" s="18"/>
      <c r="L15" s="25"/>
      <c r="M15" s="93" t="e">
        <f t="shared" si="0"/>
        <v>#DIV/0!</v>
      </c>
    </row>
    <row r="16" spans="1:16" x14ac:dyDescent="0.25">
      <c r="A16" s="5"/>
      <c r="B16" s="5"/>
      <c r="C16" s="5"/>
      <c r="D16" s="12"/>
      <c r="E16" s="5"/>
      <c r="F16" s="98"/>
      <c r="G16" s="17"/>
      <c r="H16" s="42"/>
      <c r="I16" s="42"/>
      <c r="J16" s="10"/>
      <c r="K16" s="20"/>
      <c r="L16" s="27"/>
      <c r="M16" s="109"/>
    </row>
    <row r="17" spans="1:15" x14ac:dyDescent="0.25">
      <c r="A17" s="3"/>
      <c r="B17" s="1">
        <v>255</v>
      </c>
      <c r="C17" s="1" t="s">
        <v>15</v>
      </c>
      <c r="D17" s="11">
        <v>531.41</v>
      </c>
      <c r="E17" s="1"/>
      <c r="F17" s="4"/>
      <c r="G17" s="16"/>
      <c r="H17" s="23">
        <f>SUM(G17:G20)</f>
        <v>0</v>
      </c>
      <c r="I17" s="43">
        <f>D17-H17</f>
        <v>531.41</v>
      </c>
      <c r="J17" s="8"/>
      <c r="K17" s="18"/>
      <c r="L17" s="25"/>
      <c r="M17" s="93" t="e">
        <f t="shared" si="0"/>
        <v>#DIV/0!</v>
      </c>
      <c r="N17" s="163" t="s">
        <v>26</v>
      </c>
      <c r="O17" s="164"/>
    </row>
    <row r="18" spans="1:15" x14ac:dyDescent="0.25">
      <c r="A18" s="3"/>
      <c r="B18" s="1"/>
      <c r="C18" s="1"/>
      <c r="D18" s="11"/>
      <c r="E18" s="1"/>
      <c r="F18" s="4"/>
      <c r="G18" s="16"/>
      <c r="H18" s="23"/>
      <c r="I18" s="43"/>
      <c r="J18" s="8"/>
      <c r="K18" s="18"/>
      <c r="L18" s="25"/>
      <c r="M18" s="93" t="e">
        <f t="shared" si="0"/>
        <v>#DIV/0!</v>
      </c>
      <c r="N18" s="165"/>
      <c r="O18" s="166"/>
    </row>
    <row r="19" spans="1:15" ht="15" customHeight="1" x14ac:dyDescent="0.25">
      <c r="A19" s="3"/>
      <c r="B19" s="1"/>
      <c r="C19" s="1"/>
      <c r="D19" s="11"/>
      <c r="E19" s="1"/>
      <c r="F19" s="4"/>
      <c r="G19" s="16"/>
      <c r="H19" s="23"/>
      <c r="I19" s="43"/>
      <c r="J19" s="8"/>
      <c r="K19" s="18"/>
      <c r="L19" s="25"/>
      <c r="M19" s="93" t="e">
        <f t="shared" si="0"/>
        <v>#DIV/0!</v>
      </c>
      <c r="N19" s="165"/>
      <c r="O19" s="166"/>
    </row>
    <row r="20" spans="1:15" x14ac:dyDescent="0.25">
      <c r="A20" s="3"/>
      <c r="B20" s="1"/>
      <c r="C20" s="1"/>
      <c r="D20" s="11"/>
      <c r="E20" s="1"/>
      <c r="F20" s="4"/>
      <c r="G20" s="16"/>
      <c r="H20" s="23"/>
      <c r="I20" s="43"/>
      <c r="J20" s="8"/>
      <c r="K20" s="18"/>
      <c r="L20" s="25"/>
      <c r="M20" s="93" t="e">
        <f t="shared" si="0"/>
        <v>#DIV/0!</v>
      </c>
      <c r="N20" s="165"/>
      <c r="O20" s="166"/>
    </row>
    <row r="21" spans="1:15" x14ac:dyDescent="0.25">
      <c r="A21" s="6"/>
      <c r="B21" s="7"/>
      <c r="C21" s="7"/>
      <c r="D21" s="13"/>
      <c r="E21" s="7"/>
      <c r="F21" s="99"/>
      <c r="G21" s="17"/>
      <c r="H21" s="24"/>
      <c r="I21" s="42"/>
      <c r="J21" s="10"/>
      <c r="K21" s="20"/>
      <c r="L21" s="28"/>
      <c r="M21" s="110"/>
      <c r="N21" s="165"/>
      <c r="O21" s="166"/>
    </row>
    <row r="22" spans="1:15" x14ac:dyDescent="0.25">
      <c r="A22" s="4">
        <v>45720</v>
      </c>
      <c r="B22" s="1">
        <v>654</v>
      </c>
      <c r="C22" s="1" t="s">
        <v>15</v>
      </c>
      <c r="D22" s="11">
        <v>139.63999999999999</v>
      </c>
      <c r="E22" s="1">
        <v>28621</v>
      </c>
      <c r="F22" s="4">
        <v>45722</v>
      </c>
      <c r="G22" s="16">
        <v>129.72999999999999</v>
      </c>
      <c r="H22" s="23">
        <f>SUM(G22:G26)</f>
        <v>129.72999999999999</v>
      </c>
      <c r="I22" s="43">
        <f>D22-H22</f>
        <v>9.9099999999999966</v>
      </c>
      <c r="J22" s="78" t="s">
        <v>8</v>
      </c>
      <c r="K22" s="79">
        <v>9.91</v>
      </c>
      <c r="L22" s="25">
        <v>10</v>
      </c>
      <c r="M22" s="93">
        <f t="shared" si="0"/>
        <v>12.972999999999999</v>
      </c>
      <c r="N22" s="167"/>
      <c r="O22" s="168"/>
    </row>
    <row r="23" spans="1:15" x14ac:dyDescent="0.25">
      <c r="A23" s="3"/>
      <c r="B23" s="1"/>
      <c r="C23" s="1"/>
      <c r="D23" s="11"/>
      <c r="E23" s="1"/>
      <c r="F23" s="4"/>
      <c r="G23" s="16"/>
      <c r="H23" s="23"/>
      <c r="I23" s="43"/>
      <c r="J23" s="8"/>
      <c r="K23" s="18"/>
      <c r="L23" s="25"/>
      <c r="M23" s="93" t="e">
        <f t="shared" si="0"/>
        <v>#DIV/0!</v>
      </c>
    </row>
    <row r="24" spans="1:15" x14ac:dyDescent="0.25">
      <c r="A24" s="3"/>
      <c r="B24" s="1"/>
      <c r="C24" s="1"/>
      <c r="D24" s="11"/>
      <c r="E24" s="1"/>
      <c r="F24" s="4"/>
      <c r="G24" s="16"/>
      <c r="H24" s="23"/>
      <c r="I24" s="43"/>
      <c r="J24" s="8"/>
      <c r="K24" s="18"/>
      <c r="L24" s="25"/>
      <c r="M24" s="93" t="e">
        <f t="shared" si="0"/>
        <v>#DIV/0!</v>
      </c>
    </row>
    <row r="25" spans="1:15" x14ac:dyDescent="0.25">
      <c r="A25" s="3"/>
      <c r="B25" s="1"/>
      <c r="C25" s="1"/>
      <c r="D25" s="11"/>
      <c r="E25" s="1"/>
      <c r="F25" s="4"/>
      <c r="G25" s="16"/>
      <c r="H25" s="23"/>
      <c r="I25" s="43"/>
      <c r="J25" s="8"/>
      <c r="K25" s="18"/>
      <c r="L25" s="25"/>
      <c r="M25" s="93" t="e">
        <f t="shared" si="0"/>
        <v>#DIV/0!</v>
      </c>
    </row>
    <row r="26" spans="1:15" x14ac:dyDescent="0.25">
      <c r="A26" s="3"/>
      <c r="B26" s="1"/>
      <c r="C26" s="1"/>
      <c r="D26" s="11"/>
      <c r="E26" s="1"/>
      <c r="F26" s="4"/>
      <c r="G26" s="16"/>
      <c r="H26" s="23"/>
      <c r="I26" s="43"/>
      <c r="J26" s="8"/>
      <c r="K26" s="18"/>
      <c r="L26" s="25"/>
      <c r="M26" s="93" t="e">
        <f t="shared" si="0"/>
        <v>#DIV/0!</v>
      </c>
    </row>
    <row r="27" spans="1:15" x14ac:dyDescent="0.25">
      <c r="A27" s="7"/>
      <c r="B27" s="7"/>
      <c r="C27" s="7"/>
      <c r="D27" s="13"/>
      <c r="E27" s="7"/>
      <c r="F27" s="99"/>
      <c r="G27" s="17"/>
      <c r="H27" s="24"/>
      <c r="I27" s="44"/>
      <c r="J27" s="10"/>
      <c r="K27" s="20"/>
      <c r="L27" s="28"/>
      <c r="M27" s="110"/>
    </row>
    <row r="28" spans="1:15" x14ac:dyDescent="0.25">
      <c r="A28" s="4">
        <v>45805</v>
      </c>
      <c r="B28" s="1">
        <v>656</v>
      </c>
      <c r="C28" s="1" t="s">
        <v>15</v>
      </c>
      <c r="D28" s="11">
        <v>700.13</v>
      </c>
      <c r="E28" s="1">
        <v>22393</v>
      </c>
      <c r="F28" s="4">
        <v>45809</v>
      </c>
      <c r="G28" s="16">
        <v>700.13</v>
      </c>
      <c r="H28" s="23">
        <f>SUM(G28:G32)</f>
        <v>700.13</v>
      </c>
      <c r="I28" s="41">
        <f>D28-H28</f>
        <v>0</v>
      </c>
      <c r="J28" s="8" t="s">
        <v>8</v>
      </c>
      <c r="K28" s="18">
        <v>0</v>
      </c>
      <c r="L28" s="25">
        <v>45</v>
      </c>
      <c r="M28" s="93">
        <f t="shared" si="0"/>
        <v>15.558444444444444</v>
      </c>
    </row>
    <row r="29" spans="1:15" x14ac:dyDescent="0.25">
      <c r="A29" s="46"/>
      <c r="B29" s="46"/>
      <c r="C29" s="1"/>
      <c r="D29" s="47"/>
      <c r="E29" s="46"/>
      <c r="F29" s="100"/>
      <c r="G29" s="48"/>
      <c r="H29" s="49"/>
      <c r="I29" s="50"/>
      <c r="J29" s="51"/>
      <c r="K29" s="48"/>
      <c r="L29" s="52"/>
      <c r="M29" s="93" t="e">
        <f t="shared" si="0"/>
        <v>#DIV/0!</v>
      </c>
    </row>
    <row r="30" spans="1:15" x14ac:dyDescent="0.25">
      <c r="A30" s="32"/>
      <c r="B30" s="32"/>
      <c r="C30" s="1"/>
      <c r="D30" s="33"/>
      <c r="E30" s="32"/>
      <c r="F30" s="101"/>
      <c r="G30" s="45"/>
      <c r="H30" s="37"/>
      <c r="I30" s="60"/>
      <c r="J30" s="30"/>
      <c r="K30" s="45"/>
      <c r="L30" s="61"/>
      <c r="M30" s="93" t="e">
        <f t="shared" si="0"/>
        <v>#DIV/0!</v>
      </c>
    </row>
    <row r="31" spans="1:15" x14ac:dyDescent="0.25">
      <c r="A31" s="53"/>
      <c r="B31" s="53"/>
      <c r="C31" s="1"/>
      <c r="D31" s="54"/>
      <c r="E31" s="53"/>
      <c r="F31" s="102"/>
      <c r="G31" s="55"/>
      <c r="H31" s="56"/>
      <c r="I31" s="57"/>
      <c r="J31" s="58"/>
      <c r="K31" s="55"/>
      <c r="L31" s="59"/>
      <c r="M31" s="93" t="e">
        <f t="shared" si="0"/>
        <v>#DIV/0!</v>
      </c>
    </row>
    <row r="32" spans="1:15" x14ac:dyDescent="0.25">
      <c r="A32" s="1"/>
      <c r="B32" s="1"/>
      <c r="C32" s="1"/>
      <c r="D32" s="11"/>
      <c r="E32" s="1"/>
      <c r="F32" s="4"/>
      <c r="G32" s="18"/>
      <c r="H32" s="23"/>
      <c r="I32" s="41"/>
      <c r="J32" s="8"/>
      <c r="K32" s="18"/>
      <c r="L32" s="25"/>
      <c r="M32" s="93" t="e">
        <f t="shared" si="0"/>
        <v>#DIV/0!</v>
      </c>
    </row>
    <row r="33" spans="1:13" x14ac:dyDescent="0.25">
      <c r="A33" s="7"/>
      <c r="B33" s="7"/>
      <c r="C33" s="7"/>
      <c r="D33" s="13"/>
      <c r="E33" s="7"/>
      <c r="F33" s="99"/>
      <c r="G33" s="20"/>
      <c r="H33" s="24"/>
      <c r="I33" s="44"/>
      <c r="J33" s="10"/>
      <c r="K33" s="20"/>
      <c r="L33" s="28"/>
      <c r="M33" s="110"/>
    </row>
    <row r="34" spans="1:13" x14ac:dyDescent="0.25">
      <c r="A34" s="81">
        <v>45832</v>
      </c>
      <c r="B34" s="82">
        <v>657</v>
      </c>
      <c r="C34" s="82" t="s">
        <v>15</v>
      </c>
      <c r="D34" s="83">
        <v>300</v>
      </c>
      <c r="E34" s="82" t="s">
        <v>25</v>
      </c>
      <c r="F34" s="81">
        <v>45832</v>
      </c>
      <c r="G34" s="79">
        <v>312</v>
      </c>
      <c r="H34" s="84">
        <f>SUM(G34:G38)</f>
        <v>312</v>
      </c>
      <c r="I34" s="85">
        <f>D34-H34</f>
        <v>-12</v>
      </c>
      <c r="J34" s="78" t="s">
        <v>8</v>
      </c>
      <c r="K34" s="79">
        <v>-12</v>
      </c>
      <c r="L34" s="25">
        <v>20</v>
      </c>
      <c r="M34" s="93">
        <f t="shared" si="0"/>
        <v>15.6</v>
      </c>
    </row>
    <row r="35" spans="1:13" x14ac:dyDescent="0.25">
      <c r="A35" s="1"/>
      <c r="B35" s="1"/>
      <c r="C35" s="1"/>
      <c r="D35" s="11"/>
      <c r="E35" s="1"/>
      <c r="F35" s="4"/>
      <c r="G35" s="18"/>
      <c r="H35" s="23"/>
      <c r="I35" s="41"/>
      <c r="J35" s="8"/>
      <c r="K35" s="18"/>
      <c r="L35" s="25"/>
      <c r="M35" s="93" t="e">
        <f t="shared" si="0"/>
        <v>#DIV/0!</v>
      </c>
    </row>
    <row r="36" spans="1:13" x14ac:dyDescent="0.25">
      <c r="A36" s="1"/>
      <c r="B36" s="1"/>
      <c r="C36" s="1"/>
      <c r="D36" s="11"/>
      <c r="E36" s="1"/>
      <c r="F36" s="4"/>
      <c r="G36" s="18"/>
      <c r="H36" s="23"/>
      <c r="I36" s="41"/>
      <c r="J36" s="8"/>
      <c r="K36" s="18"/>
      <c r="L36" s="25"/>
      <c r="M36" s="93" t="e">
        <f t="shared" si="0"/>
        <v>#DIV/0!</v>
      </c>
    </row>
    <row r="37" spans="1:13" x14ac:dyDescent="0.25">
      <c r="A37" s="1"/>
      <c r="B37" s="1"/>
      <c r="C37" s="1"/>
      <c r="D37" s="11"/>
      <c r="E37" s="1"/>
      <c r="F37" s="4"/>
      <c r="G37" s="18"/>
      <c r="H37" s="23"/>
      <c r="I37" s="41"/>
      <c r="J37" s="8"/>
      <c r="K37" s="18"/>
      <c r="L37" s="25"/>
      <c r="M37" s="93" t="e">
        <f t="shared" si="0"/>
        <v>#DIV/0!</v>
      </c>
    </row>
    <row r="38" spans="1:13" x14ac:dyDescent="0.25">
      <c r="A38" s="1"/>
      <c r="B38" s="1"/>
      <c r="C38" s="1"/>
      <c r="D38" s="11"/>
      <c r="E38" s="1"/>
      <c r="F38" s="4"/>
      <c r="G38" s="15"/>
      <c r="H38" s="15"/>
      <c r="I38" s="41"/>
      <c r="J38" s="8"/>
      <c r="K38" s="18"/>
      <c r="L38" s="25"/>
      <c r="M38" s="93" t="e">
        <f t="shared" si="0"/>
        <v>#DIV/0!</v>
      </c>
    </row>
    <row r="39" spans="1:13" x14ac:dyDescent="0.25">
      <c r="A39" s="7"/>
      <c r="B39" s="7"/>
      <c r="C39" s="7"/>
      <c r="D39" s="13"/>
      <c r="E39" s="7"/>
      <c r="F39" s="99"/>
      <c r="G39" s="21"/>
      <c r="H39" s="21"/>
      <c r="I39" s="44"/>
      <c r="J39" s="10"/>
      <c r="K39" s="20"/>
      <c r="L39" s="28"/>
      <c r="M39" s="110"/>
    </row>
    <row r="40" spans="1:13" x14ac:dyDescent="0.25">
      <c r="A40" s="4">
        <v>45966</v>
      </c>
      <c r="B40" s="1"/>
      <c r="C40" s="1" t="s">
        <v>15</v>
      </c>
      <c r="D40" s="11">
        <v>500</v>
      </c>
      <c r="E40" s="1">
        <v>2533</v>
      </c>
      <c r="F40" s="4">
        <v>45966</v>
      </c>
      <c r="G40" s="18">
        <v>45</v>
      </c>
      <c r="H40" s="23">
        <f>SUM(G40:G44)</f>
        <v>445</v>
      </c>
      <c r="I40" s="41">
        <f>D40-H40</f>
        <v>55</v>
      </c>
      <c r="J40" s="8" t="s">
        <v>8</v>
      </c>
      <c r="K40" s="18">
        <v>55</v>
      </c>
      <c r="L40" s="25">
        <v>4</v>
      </c>
      <c r="M40" s="93">
        <f t="shared" si="0"/>
        <v>11.25</v>
      </c>
    </row>
    <row r="41" spans="1:13" x14ac:dyDescent="0.25">
      <c r="A41" s="4"/>
      <c r="B41" s="1"/>
      <c r="C41" s="1"/>
      <c r="D41" s="11"/>
      <c r="E41" s="1"/>
      <c r="F41" s="4"/>
      <c r="G41" s="15">
        <v>400</v>
      </c>
      <c r="H41" s="15"/>
      <c r="I41" s="41"/>
      <c r="J41" s="8"/>
      <c r="K41" s="18"/>
      <c r="L41" s="25">
        <v>33</v>
      </c>
      <c r="M41" s="93">
        <f t="shared" si="0"/>
        <v>12.121212121212121</v>
      </c>
    </row>
    <row r="42" spans="1:13" x14ac:dyDescent="0.25">
      <c r="A42" s="4"/>
      <c r="B42" s="1"/>
      <c r="C42" s="1"/>
      <c r="D42" s="11"/>
      <c r="E42" s="1"/>
      <c r="F42" s="4"/>
      <c r="G42" s="15"/>
      <c r="H42" s="15"/>
      <c r="I42" s="41"/>
      <c r="J42" s="8"/>
      <c r="K42" s="18"/>
      <c r="L42" s="25"/>
      <c r="M42" s="93" t="e">
        <f t="shared" si="0"/>
        <v>#DIV/0!</v>
      </c>
    </row>
    <row r="43" spans="1:13" x14ac:dyDescent="0.25">
      <c r="A43" s="4"/>
      <c r="B43" s="1"/>
      <c r="C43" s="1"/>
      <c r="D43" s="11"/>
      <c r="E43" s="1"/>
      <c r="F43" s="4"/>
      <c r="G43" s="15"/>
      <c r="H43" s="15"/>
      <c r="I43" s="41"/>
      <c r="J43" s="8"/>
      <c r="K43" s="18"/>
      <c r="L43" s="25"/>
      <c r="M43" s="93" t="e">
        <f t="shared" si="0"/>
        <v>#DIV/0!</v>
      </c>
    </row>
    <row r="44" spans="1:13" x14ac:dyDescent="0.25">
      <c r="A44" s="1"/>
      <c r="B44" s="1"/>
      <c r="C44" s="1"/>
      <c r="D44" s="11"/>
      <c r="E44" s="1"/>
      <c r="F44" s="4"/>
      <c r="G44" s="15"/>
      <c r="H44" s="15"/>
      <c r="I44" s="41"/>
      <c r="J44" s="8"/>
      <c r="K44" s="18"/>
      <c r="L44" s="25"/>
      <c r="M44" s="93" t="e">
        <f t="shared" si="0"/>
        <v>#DIV/0!</v>
      </c>
    </row>
    <row r="45" spans="1:13" ht="18.75" customHeight="1" x14ac:dyDescent="0.3">
      <c r="A45" s="62" t="s">
        <v>23</v>
      </c>
      <c r="F45" s="103"/>
    </row>
    <row r="46" spans="1:13" s="69" customFormat="1" ht="20.25" customHeight="1" x14ac:dyDescent="0.25">
      <c r="A46" s="34" t="s">
        <v>40</v>
      </c>
      <c r="B46" s="34"/>
      <c r="C46" s="34"/>
      <c r="D46" s="65">
        <f>SUM(D11:D44)</f>
        <v>2824.18</v>
      </c>
      <c r="E46" s="34"/>
      <c r="F46" s="104"/>
      <c r="G46" s="36"/>
      <c r="H46" s="36">
        <f>SUM(H11:H44)</f>
        <v>2015.8600000000001</v>
      </c>
      <c r="I46" s="36">
        <f>SUM(I11:I44)</f>
        <v>808.31999999999994</v>
      </c>
      <c r="J46" s="66"/>
      <c r="K46" s="67">
        <f>SUM(K11:K44)</f>
        <v>52.91</v>
      </c>
      <c r="L46" s="68">
        <f>SUM(L11:L45)</f>
        <v>149</v>
      </c>
      <c r="M46" s="36">
        <f>H46/L46</f>
        <v>13.529261744966444</v>
      </c>
    </row>
    <row r="47" spans="1:13" ht="24.9" customHeight="1" x14ac:dyDescent="0.25"/>
    <row r="48" spans="1:13" ht="24.9" customHeight="1" x14ac:dyDescent="0.25"/>
    <row r="49" spans="1:13" ht="32.25" customHeight="1" x14ac:dyDescent="0.3">
      <c r="B49" s="35" t="s">
        <v>9</v>
      </c>
      <c r="C49" s="36">
        <f>O10-D46</f>
        <v>3175.82</v>
      </c>
      <c r="F49" s="71"/>
      <c r="G49" s="71"/>
    </row>
    <row r="50" spans="1:13" ht="24.9" customHeight="1" x14ac:dyDescent="0.3">
      <c r="B50" s="31" t="s">
        <v>18</v>
      </c>
      <c r="C50" s="37"/>
      <c r="F50" s="71"/>
      <c r="G50" s="71"/>
    </row>
    <row r="51" spans="1:13" ht="24.9" customHeight="1" x14ac:dyDescent="0.25">
      <c r="C51" s="22"/>
      <c r="F51" s="71"/>
      <c r="G51" s="71"/>
    </row>
    <row r="52" spans="1:13" x14ac:dyDescent="0.25">
      <c r="C52" s="22"/>
      <c r="F52" s="71"/>
      <c r="G52" s="71"/>
    </row>
    <row r="53" spans="1:13" ht="24" customHeight="1" x14ac:dyDescent="0.25">
      <c r="B53" s="63" t="s">
        <v>10</v>
      </c>
      <c r="C53" s="36">
        <f>O10-H46</f>
        <v>3984.14</v>
      </c>
      <c r="F53" s="71"/>
      <c r="G53" s="71"/>
    </row>
    <row r="54" spans="1:13" ht="14.4" x14ac:dyDescent="0.3">
      <c r="B54" s="31" t="s">
        <v>19</v>
      </c>
      <c r="C54" s="37"/>
      <c r="F54" s="71"/>
      <c r="G54" s="71"/>
    </row>
    <row r="55" spans="1:13" x14ac:dyDescent="0.25">
      <c r="C55" s="22"/>
      <c r="F55" s="71"/>
      <c r="G55" s="71"/>
    </row>
    <row r="56" spans="1:13" ht="33.75" customHeight="1" x14ac:dyDescent="0.25">
      <c r="B56" s="64" t="s">
        <v>13</v>
      </c>
      <c r="C56" s="36">
        <f>C49+K46</f>
        <v>3228.73</v>
      </c>
      <c r="D56" s="33"/>
      <c r="F56" s="71"/>
      <c r="G56" s="71"/>
    </row>
    <row r="57" spans="1:13" ht="14.4" x14ac:dyDescent="0.3">
      <c r="B57" s="31" t="s">
        <v>20</v>
      </c>
      <c r="C57" s="32"/>
      <c r="D57" s="33"/>
    </row>
    <row r="62" spans="1:13" x14ac:dyDescent="0.25">
      <c r="A62" s="71" t="s">
        <v>17</v>
      </c>
      <c r="B62" s="71"/>
      <c r="C62" s="71"/>
      <c r="D62" s="71"/>
      <c r="E62" s="71"/>
    </row>
    <row r="64" spans="1:13" x14ac:dyDescent="0.25">
      <c r="A64" s="7"/>
      <c r="B64" s="7"/>
      <c r="C64" s="7"/>
      <c r="D64" s="13"/>
      <c r="E64" s="7"/>
      <c r="F64" s="7"/>
      <c r="G64" s="21"/>
      <c r="H64" s="21"/>
      <c r="I64" s="44"/>
      <c r="J64" s="10"/>
      <c r="K64" s="20"/>
      <c r="L64" s="28"/>
      <c r="M64" s="39"/>
    </row>
    <row r="65" spans="1:13" x14ac:dyDescent="0.25">
      <c r="A65" s="1"/>
      <c r="B65" s="1"/>
      <c r="C65" s="1"/>
      <c r="D65" s="11"/>
      <c r="E65" s="1"/>
      <c r="F65" s="1"/>
      <c r="G65" s="18"/>
      <c r="H65" s="23">
        <f>SUM(G65:G69)</f>
        <v>0</v>
      </c>
      <c r="I65" s="41">
        <f>D65-H65</f>
        <v>0</v>
      </c>
      <c r="J65" s="8"/>
      <c r="K65" s="18"/>
      <c r="L65" s="25"/>
      <c r="M65" s="61" t="e">
        <f>H65/L65</f>
        <v>#DIV/0!</v>
      </c>
    </row>
    <row r="66" spans="1:13" x14ac:dyDescent="0.25">
      <c r="A66" s="1"/>
      <c r="B66" s="1"/>
      <c r="C66" s="1"/>
      <c r="D66" s="11"/>
      <c r="E66" s="1"/>
      <c r="F66" s="1"/>
      <c r="G66" s="15"/>
      <c r="H66" s="15"/>
      <c r="I66" s="41"/>
      <c r="J66" s="8"/>
      <c r="K66" s="18"/>
      <c r="L66" s="25"/>
      <c r="M66" s="61" t="e">
        <f t="shared" ref="M66:M69" si="1">H66/L66</f>
        <v>#DIV/0!</v>
      </c>
    </row>
    <row r="67" spans="1:13" x14ac:dyDescent="0.25">
      <c r="A67" s="1"/>
      <c r="B67" s="1"/>
      <c r="C67" s="1"/>
      <c r="D67" s="11"/>
      <c r="E67" s="1"/>
      <c r="F67" s="1"/>
      <c r="G67" s="15"/>
      <c r="H67" s="15"/>
      <c r="I67" s="41"/>
      <c r="J67" s="8"/>
      <c r="K67" s="18"/>
      <c r="L67" s="25"/>
      <c r="M67" s="61" t="e">
        <f t="shared" si="1"/>
        <v>#DIV/0!</v>
      </c>
    </row>
    <row r="68" spans="1:13" x14ac:dyDescent="0.25">
      <c r="A68" s="1"/>
      <c r="B68" s="1"/>
      <c r="C68" s="1"/>
      <c r="D68" s="11"/>
      <c r="E68" s="1"/>
      <c r="F68" s="1"/>
      <c r="G68" s="15"/>
      <c r="H68" s="15"/>
      <c r="I68" s="41"/>
      <c r="J68" s="8"/>
      <c r="K68" s="18"/>
      <c r="L68" s="25"/>
      <c r="M68" s="61" t="e">
        <f t="shared" si="1"/>
        <v>#DIV/0!</v>
      </c>
    </row>
    <row r="69" spans="1:13" x14ac:dyDescent="0.25">
      <c r="A69" s="1"/>
      <c r="B69" s="1"/>
      <c r="C69" s="1"/>
      <c r="D69" s="11"/>
      <c r="E69" s="1"/>
      <c r="F69" s="1"/>
      <c r="G69" s="15"/>
      <c r="H69" s="15"/>
      <c r="I69" s="41"/>
      <c r="J69" s="8"/>
      <c r="K69" s="18"/>
      <c r="L69" s="25"/>
      <c r="M69" s="61" t="e">
        <f t="shared" si="1"/>
        <v>#DIV/0!</v>
      </c>
    </row>
    <row r="70" spans="1:13" x14ac:dyDescent="0.25">
      <c r="A70" s="7"/>
      <c r="B70" s="7"/>
      <c r="C70" s="7"/>
      <c r="D70" s="13"/>
      <c r="E70" s="7"/>
      <c r="F70" s="7"/>
      <c r="G70" s="21"/>
      <c r="H70" s="21"/>
      <c r="I70" s="44"/>
      <c r="J70" s="10"/>
      <c r="K70" s="20"/>
      <c r="L70" s="28"/>
      <c r="M70" s="39"/>
    </row>
  </sheetData>
  <mergeCells count="4">
    <mergeCell ref="A8:M9"/>
    <mergeCell ref="I4:K6"/>
    <mergeCell ref="N17:O22"/>
    <mergeCell ref="O2:P7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déroulant'!$A$2:$A$4</xm:f>
          </x14:formula1>
          <xm:sqref>C17:C20</xm:sqref>
        </x14:dataValidation>
        <x14:dataValidation type="list" allowBlank="1" showInputMessage="1" showErrorMessage="1">
          <x14:formula1>
            <xm:f>'Menu déroulant'!$A$2:$A$4</xm:f>
          </x14:formula1>
          <xm:sqref>C22:C26</xm:sqref>
        </x14:dataValidation>
        <x14:dataValidation type="list" allowBlank="1" showInputMessage="1" showErrorMessage="1">
          <x14:formula1>
            <xm:f>'Menu déroulant'!$A$2:$A$4</xm:f>
          </x14:formula1>
          <xm:sqref>C28:C32</xm:sqref>
        </x14:dataValidation>
        <x14:dataValidation type="list" allowBlank="1" showInputMessage="1" showErrorMessage="1">
          <x14:formula1>
            <xm:f>'Menu déroulant'!$A$2:$A$4</xm:f>
          </x14:formula1>
          <xm:sqref>C34:C38</xm:sqref>
        </x14:dataValidation>
        <x14:dataValidation type="list" allowBlank="1" showInputMessage="1" showErrorMessage="1">
          <x14:formula1>
            <xm:f>'Menu déroulant'!$A$2:$A$4</xm:f>
          </x14:formula1>
          <xm:sqref>C40:C44</xm:sqref>
        </x14:dataValidation>
        <x14:dataValidation type="list" allowBlank="1" showInputMessage="1" showErrorMessage="1">
          <x14:formula1>
            <xm:f>'Menu déroulant'!$A$2:$A$4</xm:f>
          </x14:formula1>
          <xm:sqref>C65</xm:sqref>
        </x14:dataValidation>
        <x14:dataValidation type="list" allowBlank="1" showInputMessage="1" showErrorMessage="1">
          <x14:formula1>
            <xm:f>'Menu déroulant'!$A$2:$A$4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62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K20" sqref="K20"/>
    </sheetView>
  </sheetViews>
  <sheetFormatPr baseColWidth="10" defaultColWidth="14.19921875" defaultRowHeight="13.8" x14ac:dyDescent="0.25"/>
  <cols>
    <col min="3" max="3" width="18.5" customWidth="1"/>
    <col min="4" max="4" width="14.19921875" style="14"/>
    <col min="7" max="7" width="16" style="22" bestFit="1" customWidth="1"/>
    <col min="8" max="9" width="14.19921875" style="22"/>
    <col min="10" max="10" width="11.59765625" style="9" customWidth="1"/>
    <col min="11" max="11" width="14.19921875" style="19"/>
    <col min="12" max="12" width="14.19921875" style="29"/>
    <col min="13" max="13" width="11.3984375" customWidth="1"/>
    <col min="14" max="14" width="11.8984375" bestFit="1" customWidth="1"/>
  </cols>
  <sheetData>
    <row r="2" spans="1:16" ht="14.25" customHeight="1" x14ac:dyDescent="0.25">
      <c r="O2" s="169" t="s">
        <v>42</v>
      </c>
      <c r="P2" s="170"/>
    </row>
    <row r="3" spans="1:16" x14ac:dyDescent="0.25">
      <c r="O3" s="169"/>
      <c r="P3" s="170"/>
    </row>
    <row r="4" spans="1:16" x14ac:dyDescent="0.25">
      <c r="I4" s="154" t="s">
        <v>24</v>
      </c>
      <c r="J4" s="155"/>
      <c r="K4" s="156"/>
      <c r="O4" s="169"/>
      <c r="P4" s="170"/>
    </row>
    <row r="5" spans="1:16" ht="14.25" customHeight="1" x14ac:dyDescent="0.25">
      <c r="I5" s="157"/>
      <c r="J5" s="158"/>
      <c r="K5" s="159"/>
      <c r="O5" s="169"/>
      <c r="P5" s="170"/>
    </row>
    <row r="6" spans="1:16" x14ac:dyDescent="0.25">
      <c r="I6" s="160"/>
      <c r="J6" s="161"/>
      <c r="K6" s="162"/>
      <c r="O6" s="169"/>
      <c r="P6" s="170"/>
    </row>
    <row r="7" spans="1:16" x14ac:dyDescent="0.25">
      <c r="O7" s="169"/>
      <c r="P7" s="170"/>
    </row>
    <row r="8" spans="1:16" s="87" customFormat="1" ht="15" customHeight="1" x14ac:dyDescent="0.25">
      <c r="A8" s="153" t="s">
        <v>41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6" ht="15" customHeight="1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6" ht="41.4" x14ac:dyDescent="0.25">
      <c r="A10" s="72" t="s">
        <v>1</v>
      </c>
      <c r="B10" s="72" t="s">
        <v>2</v>
      </c>
      <c r="C10" s="73" t="s">
        <v>22</v>
      </c>
      <c r="D10" s="74" t="s">
        <v>3</v>
      </c>
      <c r="E10" s="73" t="s">
        <v>6</v>
      </c>
      <c r="F10" s="73" t="s">
        <v>7</v>
      </c>
      <c r="G10" s="75" t="s">
        <v>5</v>
      </c>
      <c r="H10" s="75" t="s">
        <v>4</v>
      </c>
      <c r="I10" s="75" t="s">
        <v>0</v>
      </c>
      <c r="J10" s="80" t="s">
        <v>27</v>
      </c>
      <c r="K10" s="76" t="s">
        <v>12</v>
      </c>
      <c r="L10" s="86" t="s">
        <v>43</v>
      </c>
      <c r="M10" s="77" t="s">
        <v>16</v>
      </c>
      <c r="N10" s="70" t="s">
        <v>37</v>
      </c>
      <c r="O10" s="34">
        <v>3500</v>
      </c>
    </row>
    <row r="11" spans="1:16" x14ac:dyDescent="0.25">
      <c r="A11" s="4">
        <v>45695</v>
      </c>
      <c r="B11" s="1">
        <v>445</v>
      </c>
      <c r="C11" s="1" t="s">
        <v>29</v>
      </c>
      <c r="D11" s="11">
        <v>345</v>
      </c>
      <c r="E11" s="1">
        <v>117</v>
      </c>
      <c r="F11" s="4">
        <v>45695</v>
      </c>
      <c r="G11" s="16">
        <v>201</v>
      </c>
      <c r="H11" s="23">
        <f>SUM(G11:G15)</f>
        <v>221</v>
      </c>
      <c r="I11" s="40">
        <f>D11-H11</f>
        <v>124</v>
      </c>
      <c r="J11" s="8" t="s">
        <v>11</v>
      </c>
      <c r="K11" s="18"/>
      <c r="L11" s="26">
        <v>30</v>
      </c>
      <c r="M11" s="93">
        <f>G11/L11</f>
        <v>6.7</v>
      </c>
    </row>
    <row r="12" spans="1:16" x14ac:dyDescent="0.25">
      <c r="A12" s="4"/>
      <c r="B12" s="1"/>
      <c r="C12" s="1"/>
      <c r="D12" s="11"/>
      <c r="E12" s="1"/>
      <c r="F12" s="4">
        <v>45708</v>
      </c>
      <c r="G12" s="16">
        <v>20</v>
      </c>
      <c r="H12" s="23"/>
      <c r="I12" s="41"/>
      <c r="J12" s="8"/>
      <c r="K12" s="18"/>
      <c r="L12" s="25">
        <v>7</v>
      </c>
      <c r="M12" s="93">
        <f t="shared" ref="M12:M37" si="0">G12/L12</f>
        <v>2.8571428571428572</v>
      </c>
    </row>
    <row r="13" spans="1:16" x14ac:dyDescent="0.25">
      <c r="A13" s="4"/>
      <c r="B13" s="1"/>
      <c r="C13" s="1"/>
      <c r="D13" s="11"/>
      <c r="E13" s="1"/>
      <c r="F13" s="4"/>
      <c r="G13" s="16"/>
      <c r="H13" s="23"/>
      <c r="I13" s="41"/>
      <c r="J13" s="8"/>
      <c r="K13" s="18"/>
      <c r="L13" s="25"/>
      <c r="M13" s="93" t="e">
        <f t="shared" si="0"/>
        <v>#DIV/0!</v>
      </c>
    </row>
    <row r="14" spans="1:16" x14ac:dyDescent="0.25">
      <c r="A14" s="4"/>
      <c r="B14" s="1"/>
      <c r="C14" s="1"/>
      <c r="D14" s="11"/>
      <c r="E14" s="1"/>
      <c r="F14" s="4"/>
      <c r="G14" s="16"/>
      <c r="H14" s="23"/>
      <c r="I14" s="41"/>
      <c r="J14" s="8"/>
      <c r="K14" s="18"/>
      <c r="L14" s="25"/>
      <c r="M14" s="93" t="e">
        <f t="shared" si="0"/>
        <v>#DIV/0!</v>
      </c>
    </row>
    <row r="15" spans="1:16" x14ac:dyDescent="0.25">
      <c r="A15" s="4"/>
      <c r="B15" s="1"/>
      <c r="C15" s="1"/>
      <c r="D15" s="11"/>
      <c r="E15" s="1"/>
      <c r="F15" s="4"/>
      <c r="G15" s="16"/>
      <c r="H15" s="23"/>
      <c r="I15" s="41"/>
      <c r="J15" s="8"/>
      <c r="K15" s="18"/>
      <c r="L15" s="25"/>
      <c r="M15" s="93" t="e">
        <f t="shared" si="0"/>
        <v>#DIV/0!</v>
      </c>
    </row>
    <row r="16" spans="1:16" x14ac:dyDescent="0.25">
      <c r="A16" s="98"/>
      <c r="B16" s="5"/>
      <c r="C16" s="5"/>
      <c r="D16" s="12"/>
      <c r="E16" s="5"/>
      <c r="F16" s="98"/>
      <c r="G16" s="17"/>
      <c r="H16" s="42"/>
      <c r="I16" s="42"/>
      <c r="J16" s="10"/>
      <c r="K16" s="20"/>
      <c r="L16" s="27"/>
      <c r="M16" s="109"/>
    </row>
    <row r="17" spans="1:13" x14ac:dyDescent="0.25">
      <c r="A17" s="4">
        <v>45724</v>
      </c>
      <c r="B17" s="1">
        <v>569</v>
      </c>
      <c r="C17" s="1" t="s">
        <v>29</v>
      </c>
      <c r="D17" s="11">
        <v>489.56</v>
      </c>
      <c r="E17" s="1">
        <v>120</v>
      </c>
      <c r="F17" s="4">
        <v>45726</v>
      </c>
      <c r="G17" s="105">
        <v>489.56</v>
      </c>
      <c r="H17" s="23">
        <f>SUM(G17:G20)</f>
        <v>489.56</v>
      </c>
      <c r="I17" s="43">
        <f>D17-H17</f>
        <v>0</v>
      </c>
      <c r="J17" s="8" t="s">
        <v>8</v>
      </c>
      <c r="K17" s="18">
        <v>0</v>
      </c>
      <c r="L17" s="25">
        <v>29</v>
      </c>
      <c r="M17" s="93">
        <f t="shared" si="0"/>
        <v>16.881379310344826</v>
      </c>
    </row>
    <row r="18" spans="1:13" x14ac:dyDescent="0.25">
      <c r="A18" s="4"/>
      <c r="B18" s="1"/>
      <c r="C18" s="1"/>
      <c r="D18" s="11"/>
      <c r="E18" s="1"/>
      <c r="F18" s="4"/>
      <c r="G18" s="16"/>
      <c r="H18" s="23"/>
      <c r="I18" s="43"/>
      <c r="J18" s="8"/>
      <c r="K18" s="18"/>
      <c r="L18" s="25"/>
      <c r="M18" s="93" t="e">
        <f t="shared" si="0"/>
        <v>#DIV/0!</v>
      </c>
    </row>
    <row r="19" spans="1:13" ht="15" customHeight="1" x14ac:dyDescent="0.25">
      <c r="A19" s="4"/>
      <c r="B19" s="1"/>
      <c r="C19" s="1"/>
      <c r="D19" s="11"/>
      <c r="E19" s="1"/>
      <c r="F19" s="4"/>
      <c r="G19" s="16"/>
      <c r="H19" s="23"/>
      <c r="I19" s="43"/>
      <c r="J19" s="8"/>
      <c r="K19" s="18"/>
      <c r="L19" s="25"/>
      <c r="M19" s="93" t="e">
        <f t="shared" si="0"/>
        <v>#DIV/0!</v>
      </c>
    </row>
    <row r="20" spans="1:13" x14ac:dyDescent="0.25">
      <c r="A20" s="4"/>
      <c r="B20" s="1"/>
      <c r="C20" s="1"/>
      <c r="D20" s="11"/>
      <c r="E20" s="1"/>
      <c r="F20" s="4"/>
      <c r="G20" s="16"/>
      <c r="H20" s="23"/>
      <c r="I20" s="43"/>
      <c r="J20" s="8"/>
      <c r="K20" s="18"/>
      <c r="L20" s="25"/>
      <c r="M20" s="93" t="e">
        <f t="shared" si="0"/>
        <v>#DIV/0!</v>
      </c>
    </row>
    <row r="21" spans="1:13" x14ac:dyDescent="0.25">
      <c r="A21" s="99"/>
      <c r="B21" s="7"/>
      <c r="C21" s="7"/>
      <c r="D21" s="13"/>
      <c r="E21" s="7"/>
      <c r="F21" s="99"/>
      <c r="G21" s="17"/>
      <c r="H21" s="24"/>
      <c r="I21" s="42"/>
      <c r="J21" s="10"/>
      <c r="K21" s="20"/>
      <c r="L21" s="28"/>
      <c r="M21" s="109"/>
    </row>
    <row r="22" spans="1:13" x14ac:dyDescent="0.25">
      <c r="A22" s="4">
        <v>45767</v>
      </c>
      <c r="B22" s="1">
        <v>755</v>
      </c>
      <c r="C22" s="1" t="s">
        <v>29</v>
      </c>
      <c r="D22" s="11">
        <v>139.63999999999999</v>
      </c>
      <c r="E22" s="1">
        <v>128</v>
      </c>
      <c r="F22" s="4">
        <v>45772</v>
      </c>
      <c r="G22" s="16">
        <v>175.73</v>
      </c>
      <c r="H22" s="23">
        <f>SUM(G22:G26)</f>
        <v>175.73</v>
      </c>
      <c r="I22" s="43">
        <f>D22-H22</f>
        <v>-36.090000000000003</v>
      </c>
      <c r="J22" s="78" t="s">
        <v>8</v>
      </c>
      <c r="K22" s="79">
        <v>9.91</v>
      </c>
      <c r="L22" s="25">
        <v>14</v>
      </c>
      <c r="M22" s="93">
        <f t="shared" si="0"/>
        <v>12.552142857142856</v>
      </c>
    </row>
    <row r="23" spans="1:13" x14ac:dyDescent="0.25">
      <c r="A23" s="4"/>
      <c r="B23" s="1"/>
      <c r="C23" s="1"/>
      <c r="D23" s="11"/>
      <c r="E23" s="1"/>
      <c r="F23" s="4"/>
      <c r="G23" s="16"/>
      <c r="H23" s="23"/>
      <c r="I23" s="43"/>
      <c r="J23" s="8"/>
      <c r="K23" s="18"/>
      <c r="L23" s="25"/>
      <c r="M23" s="93" t="e">
        <f t="shared" si="0"/>
        <v>#DIV/0!</v>
      </c>
    </row>
    <row r="24" spans="1:13" x14ac:dyDescent="0.25">
      <c r="A24" s="4"/>
      <c r="B24" s="1"/>
      <c r="C24" s="1"/>
      <c r="D24" s="11"/>
      <c r="E24" s="1"/>
      <c r="F24" s="4"/>
      <c r="G24" s="16"/>
      <c r="H24" s="23"/>
      <c r="I24" s="43"/>
      <c r="J24" s="8"/>
      <c r="K24" s="18"/>
      <c r="L24" s="25"/>
      <c r="M24" s="93" t="e">
        <f t="shared" si="0"/>
        <v>#DIV/0!</v>
      </c>
    </row>
    <row r="25" spans="1:13" x14ac:dyDescent="0.25">
      <c r="A25" s="4"/>
      <c r="B25" s="1"/>
      <c r="C25" s="1"/>
      <c r="D25" s="11"/>
      <c r="E25" s="1"/>
      <c r="F25" s="4"/>
      <c r="G25" s="16"/>
      <c r="H25" s="23"/>
      <c r="I25" s="43"/>
      <c r="J25" s="8"/>
      <c r="K25" s="18"/>
      <c r="L25" s="25"/>
      <c r="M25" s="93" t="e">
        <f t="shared" si="0"/>
        <v>#DIV/0!</v>
      </c>
    </row>
    <row r="26" spans="1:13" x14ac:dyDescent="0.25">
      <c r="A26" s="4"/>
      <c r="B26" s="1"/>
      <c r="C26" s="1"/>
      <c r="D26" s="11"/>
      <c r="E26" s="1"/>
      <c r="F26" s="4"/>
      <c r="G26" s="16"/>
      <c r="H26" s="23"/>
      <c r="I26" s="43"/>
      <c r="J26" s="8"/>
      <c r="K26" s="18"/>
      <c r="L26" s="25"/>
      <c r="M26" s="93" t="e">
        <f t="shared" si="0"/>
        <v>#DIV/0!</v>
      </c>
    </row>
    <row r="27" spans="1:13" x14ac:dyDescent="0.25">
      <c r="A27" s="99"/>
      <c r="B27" s="7"/>
      <c r="C27" s="7"/>
      <c r="D27" s="13"/>
      <c r="E27" s="7"/>
      <c r="F27" s="99"/>
      <c r="G27" s="17"/>
      <c r="H27" s="24"/>
      <c r="I27" s="44"/>
      <c r="J27" s="10"/>
      <c r="K27" s="20"/>
      <c r="L27" s="28"/>
      <c r="M27" s="109"/>
    </row>
    <row r="28" spans="1:13" x14ac:dyDescent="0.25">
      <c r="A28" s="4">
        <v>45945</v>
      </c>
      <c r="B28" s="1">
        <v>800</v>
      </c>
      <c r="C28" s="1" t="s">
        <v>29</v>
      </c>
      <c r="D28" s="11">
        <v>659</v>
      </c>
      <c r="E28" s="1">
        <v>855</v>
      </c>
      <c r="F28" s="4">
        <v>45947</v>
      </c>
      <c r="G28" s="16">
        <v>585</v>
      </c>
      <c r="H28" s="23">
        <f>SUM(G28:G32)</f>
        <v>641</v>
      </c>
      <c r="I28" s="41">
        <f>D28-H28</f>
        <v>18</v>
      </c>
      <c r="J28" s="8" t="s">
        <v>8</v>
      </c>
      <c r="K28" s="18">
        <v>18</v>
      </c>
      <c r="L28" s="25">
        <v>35</v>
      </c>
      <c r="M28" s="93">
        <f t="shared" si="0"/>
        <v>16.714285714285715</v>
      </c>
    </row>
    <row r="29" spans="1:13" x14ac:dyDescent="0.25">
      <c r="A29" s="100"/>
      <c r="B29" s="46"/>
      <c r="C29" s="1"/>
      <c r="D29" s="47"/>
      <c r="E29" s="46"/>
      <c r="F29" s="4">
        <v>45952</v>
      </c>
      <c r="G29" s="106">
        <v>56</v>
      </c>
      <c r="H29" s="49"/>
      <c r="I29" s="50"/>
      <c r="J29" s="51"/>
      <c r="K29" s="48"/>
      <c r="L29" s="52">
        <v>7</v>
      </c>
      <c r="M29" s="93">
        <f t="shared" si="0"/>
        <v>8</v>
      </c>
    </row>
    <row r="30" spans="1:13" x14ac:dyDescent="0.25">
      <c r="A30" s="101"/>
      <c r="B30" s="32"/>
      <c r="C30" s="1"/>
      <c r="D30" s="33"/>
      <c r="E30" s="32"/>
      <c r="F30" s="101"/>
      <c r="G30" s="67"/>
      <c r="H30" s="37"/>
      <c r="I30" s="60"/>
      <c r="J30" s="30"/>
      <c r="K30" s="45"/>
      <c r="L30" s="61"/>
      <c r="M30" s="93" t="e">
        <f t="shared" si="0"/>
        <v>#DIV/0!</v>
      </c>
    </row>
    <row r="31" spans="1:13" x14ac:dyDescent="0.25">
      <c r="A31" s="102"/>
      <c r="B31" s="53"/>
      <c r="C31" s="1"/>
      <c r="D31" s="54"/>
      <c r="E31" s="53"/>
      <c r="F31" s="102"/>
      <c r="G31" s="107"/>
      <c r="H31" s="56"/>
      <c r="I31" s="57"/>
      <c r="J31" s="58"/>
      <c r="K31" s="55"/>
      <c r="L31" s="59"/>
      <c r="M31" s="93" t="e">
        <f t="shared" si="0"/>
        <v>#DIV/0!</v>
      </c>
    </row>
    <row r="32" spans="1:13" x14ac:dyDescent="0.25">
      <c r="A32" s="4"/>
      <c r="B32" s="1"/>
      <c r="C32" s="1"/>
      <c r="D32" s="11"/>
      <c r="E32" s="1"/>
      <c r="F32" s="4"/>
      <c r="G32" s="16"/>
      <c r="H32" s="23"/>
      <c r="I32" s="41"/>
      <c r="J32" s="8"/>
      <c r="K32" s="18"/>
      <c r="L32" s="25"/>
      <c r="M32" s="93" t="e">
        <f t="shared" si="0"/>
        <v>#DIV/0!</v>
      </c>
    </row>
    <row r="33" spans="1:13" x14ac:dyDescent="0.25">
      <c r="A33" s="99"/>
      <c r="B33" s="7"/>
      <c r="C33" s="7"/>
      <c r="D33" s="13"/>
      <c r="E33" s="7"/>
      <c r="F33" s="99"/>
      <c r="G33" s="17"/>
      <c r="H33" s="24"/>
      <c r="I33" s="44"/>
      <c r="J33" s="10"/>
      <c r="K33" s="20"/>
      <c r="L33" s="28"/>
      <c r="M33" s="109"/>
    </row>
    <row r="34" spans="1:13" x14ac:dyDescent="0.25">
      <c r="A34" s="4"/>
      <c r="B34" s="1"/>
      <c r="C34" s="1"/>
      <c r="D34" s="11"/>
      <c r="E34" s="1"/>
      <c r="F34" s="4"/>
      <c r="G34" s="16"/>
      <c r="H34" s="23"/>
      <c r="I34" s="41"/>
      <c r="J34" s="8"/>
      <c r="K34" s="18"/>
      <c r="L34" s="25"/>
      <c r="M34" s="93" t="e">
        <f t="shared" si="0"/>
        <v>#DIV/0!</v>
      </c>
    </row>
    <row r="35" spans="1:13" x14ac:dyDescent="0.25">
      <c r="A35" s="4"/>
      <c r="B35" s="1"/>
      <c r="C35" s="1"/>
      <c r="D35" s="11"/>
      <c r="E35" s="1"/>
      <c r="F35" s="4"/>
      <c r="G35" s="16"/>
      <c r="H35" s="23"/>
      <c r="I35" s="41"/>
      <c r="J35" s="8"/>
      <c r="K35" s="18"/>
      <c r="L35" s="25"/>
      <c r="M35" s="93" t="e">
        <f t="shared" si="0"/>
        <v>#DIV/0!</v>
      </c>
    </row>
    <row r="36" spans="1:13" x14ac:dyDescent="0.25">
      <c r="A36" s="4"/>
      <c r="B36" s="1"/>
      <c r="C36" s="1"/>
      <c r="D36" s="11"/>
      <c r="E36" s="1"/>
      <c r="F36" s="4"/>
      <c r="G36" s="16"/>
      <c r="H36" s="23"/>
      <c r="I36" s="41"/>
      <c r="J36" s="8"/>
      <c r="K36" s="18"/>
      <c r="L36" s="25"/>
      <c r="M36" s="93" t="e">
        <f t="shared" si="0"/>
        <v>#DIV/0!</v>
      </c>
    </row>
    <row r="37" spans="1:13" x14ac:dyDescent="0.25">
      <c r="A37" s="4"/>
      <c r="B37" s="1"/>
      <c r="C37" s="1"/>
      <c r="D37" s="11"/>
      <c r="E37" s="1"/>
      <c r="F37" s="4"/>
      <c r="G37" s="108"/>
      <c r="H37" s="15"/>
      <c r="I37" s="41"/>
      <c r="J37" s="8"/>
      <c r="K37" s="18"/>
      <c r="L37" s="25"/>
      <c r="M37" s="93" t="e">
        <f t="shared" si="0"/>
        <v>#DIV/0!</v>
      </c>
    </row>
    <row r="38" spans="1:13" ht="18.75" customHeight="1" x14ac:dyDescent="0.3">
      <c r="A38" s="62" t="s">
        <v>23</v>
      </c>
    </row>
    <row r="39" spans="1:13" s="69" customFormat="1" ht="20.25" customHeight="1" x14ac:dyDescent="0.25">
      <c r="A39" s="34" t="s">
        <v>40</v>
      </c>
      <c r="B39" s="34"/>
      <c r="C39" s="34"/>
      <c r="D39" s="65">
        <f>SUM(D11:D37)</f>
        <v>1633.1999999999998</v>
      </c>
      <c r="E39" s="34"/>
      <c r="F39" s="34"/>
      <c r="G39" s="36"/>
      <c r="H39" s="36">
        <f>SUM(H11:H37)</f>
        <v>1527.29</v>
      </c>
      <c r="I39" s="36">
        <f>SUM(I11:I37)</f>
        <v>105.91</v>
      </c>
      <c r="J39" s="66"/>
      <c r="K39" s="67">
        <f>SUM(K11:K37)</f>
        <v>27.91</v>
      </c>
      <c r="L39" s="68">
        <f>SUM(L11:L38)</f>
        <v>122</v>
      </c>
      <c r="M39" s="36">
        <f>H39/L39</f>
        <v>12.518770491803279</v>
      </c>
    </row>
    <row r="40" spans="1:13" ht="24.9" customHeight="1" x14ac:dyDescent="0.25"/>
    <row r="41" spans="1:13" ht="24.9" customHeight="1" x14ac:dyDescent="0.25"/>
    <row r="42" spans="1:13" ht="32.25" customHeight="1" x14ac:dyDescent="0.3">
      <c r="B42" s="35" t="s">
        <v>9</v>
      </c>
      <c r="C42" s="36">
        <f>O10-D39</f>
        <v>1866.8000000000002</v>
      </c>
      <c r="G42"/>
    </row>
    <row r="43" spans="1:13" ht="24.9" customHeight="1" x14ac:dyDescent="0.3">
      <c r="B43" s="31" t="s">
        <v>18</v>
      </c>
      <c r="C43" s="37"/>
      <c r="G43"/>
    </row>
    <row r="44" spans="1:13" ht="24.9" customHeight="1" x14ac:dyDescent="0.25">
      <c r="C44" s="22"/>
      <c r="G44"/>
    </row>
    <row r="45" spans="1:13" x14ac:dyDescent="0.25">
      <c r="C45" s="22"/>
      <c r="G45"/>
    </row>
    <row r="46" spans="1:13" ht="24" customHeight="1" x14ac:dyDescent="0.25">
      <c r="B46" s="63" t="s">
        <v>10</v>
      </c>
      <c r="C46" s="36">
        <f>O10-H39</f>
        <v>1972.71</v>
      </c>
      <c r="G46"/>
    </row>
    <row r="47" spans="1:13" ht="14.4" x14ac:dyDescent="0.3">
      <c r="B47" s="31" t="s">
        <v>19</v>
      </c>
      <c r="C47" s="37"/>
      <c r="G47"/>
    </row>
    <row r="48" spans="1:13" x14ac:dyDescent="0.25">
      <c r="C48" s="22"/>
      <c r="G48"/>
    </row>
    <row r="49" spans="1:13" ht="33.75" customHeight="1" x14ac:dyDescent="0.25">
      <c r="B49" s="64" t="s">
        <v>13</v>
      </c>
      <c r="C49" s="36">
        <f>C42+K39</f>
        <v>1894.7100000000003</v>
      </c>
      <c r="D49" s="33"/>
      <c r="G49"/>
    </row>
    <row r="50" spans="1:13" ht="14.4" x14ac:dyDescent="0.3">
      <c r="B50" s="31" t="s">
        <v>20</v>
      </c>
      <c r="C50" s="32"/>
      <c r="D50" s="33"/>
    </row>
    <row r="55" spans="1:13" x14ac:dyDescent="0.25">
      <c r="A55" s="71" t="s">
        <v>17</v>
      </c>
      <c r="B55" s="71"/>
      <c r="C55" s="71"/>
      <c r="D55" s="71"/>
      <c r="E55" s="71"/>
    </row>
    <row r="57" spans="1:13" x14ac:dyDescent="0.25">
      <c r="A57" s="7"/>
      <c r="B57" s="7"/>
      <c r="C57" s="7"/>
      <c r="D57" s="13"/>
      <c r="E57" s="7"/>
      <c r="F57" s="7"/>
      <c r="G57" s="21"/>
      <c r="H57" s="21"/>
      <c r="I57" s="44"/>
      <c r="J57" s="10"/>
      <c r="K57" s="20"/>
      <c r="L57" s="28"/>
      <c r="M57" s="39"/>
    </row>
    <row r="58" spans="1:13" x14ac:dyDescent="0.25">
      <c r="A58" s="1"/>
      <c r="B58" s="1"/>
      <c r="C58" s="1"/>
      <c r="D58" s="11"/>
      <c r="E58" s="1"/>
      <c r="F58" s="1"/>
      <c r="G58" s="18"/>
      <c r="H58" s="23">
        <f>SUM(G58:G62)</f>
        <v>0</v>
      </c>
      <c r="I58" s="41">
        <f>D58-H58</f>
        <v>0</v>
      </c>
      <c r="J58" s="8"/>
      <c r="K58" s="18"/>
      <c r="L58" s="25"/>
      <c r="M58" s="61" t="e">
        <f>H58/L58</f>
        <v>#DIV/0!</v>
      </c>
    </row>
    <row r="59" spans="1:13" x14ac:dyDescent="0.25">
      <c r="A59" s="1"/>
      <c r="B59" s="1"/>
      <c r="C59" s="1"/>
      <c r="D59" s="11"/>
      <c r="E59" s="1"/>
      <c r="F59" s="1"/>
      <c r="G59" s="15"/>
      <c r="H59" s="15"/>
      <c r="I59" s="41"/>
      <c r="J59" s="8"/>
      <c r="K59" s="18"/>
      <c r="L59" s="25"/>
      <c r="M59" s="61" t="e">
        <f t="shared" ref="M59:M62" si="1">H59/L59</f>
        <v>#DIV/0!</v>
      </c>
    </row>
    <row r="60" spans="1:13" x14ac:dyDescent="0.25">
      <c r="A60" s="1"/>
      <c r="B60" s="1"/>
      <c r="C60" s="1"/>
      <c r="D60" s="11"/>
      <c r="E60" s="1"/>
      <c r="F60" s="1"/>
      <c r="G60" s="15"/>
      <c r="H60" s="15"/>
      <c r="I60" s="41"/>
      <c r="J60" s="8"/>
      <c r="K60" s="18"/>
      <c r="L60" s="25"/>
      <c r="M60" s="61" t="e">
        <f t="shared" si="1"/>
        <v>#DIV/0!</v>
      </c>
    </row>
    <row r="61" spans="1:13" x14ac:dyDescent="0.25">
      <c r="A61" s="1"/>
      <c r="B61" s="1"/>
      <c r="C61" s="1"/>
      <c r="D61" s="11"/>
      <c r="E61" s="1"/>
      <c r="F61" s="1"/>
      <c r="G61" s="15"/>
      <c r="H61" s="15"/>
      <c r="I61" s="41"/>
      <c r="J61" s="8"/>
      <c r="K61" s="18"/>
      <c r="L61" s="25"/>
      <c r="M61" s="61" t="e">
        <f t="shared" si="1"/>
        <v>#DIV/0!</v>
      </c>
    </row>
    <row r="62" spans="1:13" x14ac:dyDescent="0.25">
      <c r="A62" s="1"/>
      <c r="B62" s="1"/>
      <c r="C62" s="1"/>
      <c r="D62" s="11"/>
      <c r="E62" s="1"/>
      <c r="F62" s="1"/>
      <c r="G62" s="15"/>
      <c r="H62" s="15"/>
      <c r="I62" s="41"/>
      <c r="J62" s="8"/>
      <c r="K62" s="18"/>
      <c r="L62" s="25"/>
      <c r="M62" s="61" t="e">
        <f t="shared" si="1"/>
        <v>#DIV/0!</v>
      </c>
    </row>
  </sheetData>
  <mergeCells count="3">
    <mergeCell ref="I4:K6"/>
    <mergeCell ref="A8:M9"/>
    <mergeCell ref="O2:P7"/>
  </mergeCells>
  <pageMargins left="0" right="0" top="0.39409448818897608" bottom="0.39409448818897608" header="0" footer="0"/>
  <pageSetup paperSize="9" orientation="portrait" r:id="rId1"/>
  <headerFooter>
    <oddHeader>&amp;C&amp;A</oddHeader>
    <oddFooter>&amp;CPage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déroulant'!$A$2:$A$4</xm:f>
          </x14:formula1>
          <xm:sqref>C17:C20</xm:sqref>
        </x14:dataValidation>
        <x14:dataValidation type="list" allowBlank="1" showInputMessage="1" showErrorMessage="1">
          <x14:formula1>
            <xm:f>'Menu déroulant'!$A$2:$A$4</xm:f>
          </x14:formula1>
          <xm:sqref>C22:C26</xm:sqref>
        </x14:dataValidation>
        <x14:dataValidation type="list" allowBlank="1" showInputMessage="1" showErrorMessage="1">
          <x14:formula1>
            <xm:f>'Menu déroulant'!$A$2:$A$4</xm:f>
          </x14:formula1>
          <xm:sqref>C28:C32 C34:C37</xm:sqref>
        </x14:dataValidation>
        <x14:dataValidation type="list" allowBlank="1" showInputMessage="1" showErrorMessage="1">
          <x14:formula1>
            <xm:f>'Menu déroulant'!$A$2:$A$4</xm:f>
          </x14:formula1>
          <xm:sqref>C58</xm:sqref>
        </x14:dataValidation>
        <x14:dataValidation type="list" allowBlank="1" showInputMessage="1" showErrorMessage="1">
          <x14:formula1>
            <xm:f>'Menu déroulant'!$A$2:$A$4</xm:f>
          </x14:formula1>
          <xm:sqref>C11:C15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P58"/>
  <sheetViews>
    <sheetView tabSelected="1" workbookViewId="0">
      <selection activeCell="A3" sqref="A3:C5"/>
    </sheetView>
  </sheetViews>
  <sheetFormatPr baseColWidth="10" defaultRowHeight="13.8" x14ac:dyDescent="0.25"/>
  <cols>
    <col min="1" max="1" width="15" style="22" customWidth="1"/>
    <col min="2" max="2" width="14" style="22" customWidth="1"/>
    <col min="3" max="3" width="14" style="9" customWidth="1"/>
    <col min="4" max="4" width="14" style="19" customWidth="1"/>
    <col min="5" max="5" width="13.09765625" customWidth="1"/>
    <col min="6" max="6" width="11.69921875" bestFit="1" customWidth="1"/>
    <col min="7" max="7" width="16" bestFit="1" customWidth="1"/>
    <col min="8" max="8" width="13.09765625" bestFit="1" customWidth="1"/>
    <col min="9" max="9" width="10.69921875" customWidth="1"/>
    <col min="10" max="10" width="11.5" customWidth="1"/>
    <col min="11" max="11" width="11.69921875" customWidth="1"/>
    <col min="12" max="13" width="10.69921875" customWidth="1"/>
    <col min="14" max="14" width="11.8984375" bestFit="1" customWidth="1"/>
    <col min="15" max="15" width="14.19921875"/>
    <col min="16" max="1019" width="10.69921875" customWidth="1"/>
    <col min="1020" max="1020" width="11" customWidth="1"/>
  </cols>
  <sheetData>
    <row r="2" spans="1:16" ht="14.25" customHeight="1" x14ac:dyDescent="0.25">
      <c r="O2" s="169" t="s">
        <v>42</v>
      </c>
      <c r="P2" s="170"/>
    </row>
    <row r="3" spans="1:16" x14ac:dyDescent="0.25">
      <c r="A3" s="171" t="s">
        <v>46</v>
      </c>
      <c r="B3" s="171"/>
      <c r="C3" s="171"/>
      <c r="O3" s="169"/>
      <c r="P3" s="170"/>
    </row>
    <row r="4" spans="1:16" ht="14.25" customHeight="1" x14ac:dyDescent="0.25">
      <c r="A4" s="171"/>
      <c r="B4" s="171"/>
      <c r="C4" s="171"/>
      <c r="I4" s="154" t="s">
        <v>24</v>
      </c>
      <c r="J4" s="155"/>
      <c r="K4" s="156"/>
      <c r="O4" s="169"/>
      <c r="P4" s="170"/>
    </row>
    <row r="5" spans="1:16" x14ac:dyDescent="0.25">
      <c r="A5" s="171"/>
      <c r="B5" s="171"/>
      <c r="C5" s="171"/>
      <c r="I5" s="157"/>
      <c r="J5" s="158"/>
      <c r="K5" s="159"/>
      <c r="O5" s="169"/>
      <c r="P5" s="170"/>
    </row>
    <row r="6" spans="1:16" x14ac:dyDescent="0.25">
      <c r="I6" s="160"/>
      <c r="J6" s="161"/>
      <c r="K6" s="162"/>
      <c r="O6" s="169"/>
      <c r="P6" s="170"/>
    </row>
    <row r="7" spans="1:16" x14ac:dyDescent="0.25">
      <c r="O7" s="169"/>
      <c r="P7" s="170"/>
    </row>
    <row r="8" spans="1:16" ht="14.25" customHeight="1" x14ac:dyDescent="0.25">
      <c r="A8" s="153" t="s">
        <v>36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87"/>
      <c r="O8" s="87"/>
    </row>
    <row r="9" spans="1:16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6" ht="55.2" x14ac:dyDescent="0.25">
      <c r="A10" s="113" t="s">
        <v>1</v>
      </c>
      <c r="B10" s="113" t="s">
        <v>2</v>
      </c>
      <c r="C10" s="114" t="s">
        <v>22</v>
      </c>
      <c r="D10" s="115" t="s">
        <v>3</v>
      </c>
      <c r="E10" s="114" t="s">
        <v>6</v>
      </c>
      <c r="F10" s="114" t="s">
        <v>7</v>
      </c>
      <c r="G10" s="116" t="s">
        <v>5</v>
      </c>
      <c r="H10" s="116" t="s">
        <v>4</v>
      </c>
      <c r="I10" s="116" t="s">
        <v>0</v>
      </c>
      <c r="J10" s="117" t="s">
        <v>27</v>
      </c>
      <c r="K10" s="118" t="s">
        <v>12</v>
      </c>
      <c r="L10" s="119" t="s">
        <v>39</v>
      </c>
      <c r="M10" s="120" t="s">
        <v>16</v>
      </c>
      <c r="N10" s="112" t="s">
        <v>37</v>
      </c>
      <c r="O10" s="34">
        <v>1000</v>
      </c>
    </row>
    <row r="11" spans="1:16" x14ac:dyDescent="0.25">
      <c r="A11" s="121">
        <v>45701</v>
      </c>
      <c r="B11" s="122">
        <v>653</v>
      </c>
      <c r="C11" s="122" t="s">
        <v>21</v>
      </c>
      <c r="D11" s="123">
        <v>150</v>
      </c>
      <c r="E11" s="122">
        <v>117</v>
      </c>
      <c r="F11" s="121">
        <v>45703</v>
      </c>
      <c r="G11" s="124">
        <v>45</v>
      </c>
      <c r="H11" s="125">
        <f>SUM(G11:G15)</f>
        <v>70</v>
      </c>
      <c r="I11" s="126">
        <f>D11-H11</f>
        <v>80</v>
      </c>
      <c r="J11" s="127" t="s">
        <v>11</v>
      </c>
      <c r="K11" s="128"/>
      <c r="L11" s="151">
        <v>10</v>
      </c>
      <c r="M11" s="93">
        <f>G11/L11</f>
        <v>4.5</v>
      </c>
    </row>
    <row r="12" spans="1:16" x14ac:dyDescent="0.25">
      <c r="A12" s="122"/>
      <c r="B12" s="122"/>
      <c r="C12" s="122"/>
      <c r="D12" s="123"/>
      <c r="E12" s="122"/>
      <c r="F12" s="129">
        <v>45708</v>
      </c>
      <c r="G12" s="124">
        <v>25</v>
      </c>
      <c r="H12" s="125"/>
      <c r="I12" s="130"/>
      <c r="J12" s="127"/>
      <c r="K12" s="128"/>
      <c r="L12" s="131">
        <v>3</v>
      </c>
      <c r="M12" s="93">
        <f t="shared" ref="M12:M15" si="0">G12/L12</f>
        <v>8.3333333333333339</v>
      </c>
    </row>
    <row r="13" spans="1:16" x14ac:dyDescent="0.25">
      <c r="A13" s="122"/>
      <c r="B13" s="122"/>
      <c r="C13" s="122"/>
      <c r="D13" s="123"/>
      <c r="E13" s="122"/>
      <c r="F13" s="122"/>
      <c r="G13" s="124"/>
      <c r="H13" s="125"/>
      <c r="I13" s="130"/>
      <c r="J13" s="127"/>
      <c r="K13" s="128"/>
      <c r="L13" s="131"/>
      <c r="M13" s="93" t="e">
        <f t="shared" si="0"/>
        <v>#DIV/0!</v>
      </c>
    </row>
    <row r="14" spans="1:16" x14ac:dyDescent="0.25">
      <c r="A14" s="122"/>
      <c r="B14" s="122"/>
      <c r="C14" s="122"/>
      <c r="D14" s="123"/>
      <c r="E14" s="122"/>
      <c r="F14" s="122"/>
      <c r="G14" s="124"/>
      <c r="H14" s="125"/>
      <c r="I14" s="130"/>
      <c r="J14" s="127"/>
      <c r="K14" s="128"/>
      <c r="L14" s="131"/>
      <c r="M14" s="93" t="e">
        <f t="shared" si="0"/>
        <v>#DIV/0!</v>
      </c>
    </row>
    <row r="15" spans="1:16" x14ac:dyDescent="0.25">
      <c r="A15" s="122"/>
      <c r="B15" s="122"/>
      <c r="C15" s="122"/>
      <c r="D15" s="123"/>
      <c r="E15" s="122"/>
      <c r="F15" s="122"/>
      <c r="G15" s="124"/>
      <c r="H15" s="125"/>
      <c r="I15" s="130"/>
      <c r="J15" s="127"/>
      <c r="K15" s="128"/>
      <c r="L15" s="131"/>
      <c r="M15" s="93" t="e">
        <f t="shared" si="0"/>
        <v>#DIV/0!</v>
      </c>
    </row>
    <row r="16" spans="1:16" x14ac:dyDescent="0.25">
      <c r="A16" s="132"/>
      <c r="B16" s="132"/>
      <c r="C16" s="132"/>
      <c r="D16" s="133"/>
      <c r="E16" s="132"/>
      <c r="F16" s="132"/>
      <c r="G16" s="134"/>
      <c r="H16" s="135"/>
      <c r="I16" s="135"/>
      <c r="J16" s="136"/>
      <c r="K16" s="137"/>
      <c r="L16" s="138"/>
      <c r="M16" s="139"/>
    </row>
    <row r="17" spans="1:15" x14ac:dyDescent="0.25">
      <c r="A17" s="121">
        <v>45755</v>
      </c>
      <c r="B17" s="122">
        <v>255</v>
      </c>
      <c r="C17" s="122" t="s">
        <v>21</v>
      </c>
      <c r="D17" s="123">
        <v>300</v>
      </c>
      <c r="E17" s="122">
        <v>120</v>
      </c>
      <c r="F17" s="121">
        <v>45757</v>
      </c>
      <c r="G17" s="124">
        <v>300</v>
      </c>
      <c r="H17" s="125">
        <f>SUM(G17:G20)</f>
        <v>300</v>
      </c>
      <c r="I17" s="140">
        <f>D17-H17</f>
        <v>0</v>
      </c>
      <c r="J17" s="127" t="s">
        <v>8</v>
      </c>
      <c r="K17" s="128">
        <v>0</v>
      </c>
      <c r="L17" s="131">
        <v>30</v>
      </c>
      <c r="M17" s="93">
        <f>G17/L17</f>
        <v>10</v>
      </c>
      <c r="N17" s="71"/>
      <c r="O17" s="71"/>
    </row>
    <row r="18" spans="1:15" x14ac:dyDescent="0.25">
      <c r="A18" s="121"/>
      <c r="B18" s="122"/>
      <c r="C18" s="122"/>
      <c r="D18" s="123"/>
      <c r="E18" s="122"/>
      <c r="F18" s="121"/>
      <c r="G18" s="124"/>
      <c r="H18" s="125"/>
      <c r="I18" s="140"/>
      <c r="J18" s="127"/>
      <c r="K18" s="128"/>
      <c r="L18" s="131"/>
      <c r="M18" s="93" t="e">
        <f t="shared" ref="M18:M20" si="1">G18/L18</f>
        <v>#DIV/0!</v>
      </c>
      <c r="N18" s="71"/>
      <c r="O18" s="71"/>
    </row>
    <row r="19" spans="1:15" x14ac:dyDescent="0.25">
      <c r="A19" s="121"/>
      <c r="B19" s="122"/>
      <c r="C19" s="122"/>
      <c r="D19" s="123"/>
      <c r="E19" s="122"/>
      <c r="F19" s="121"/>
      <c r="G19" s="124"/>
      <c r="H19" s="125"/>
      <c r="I19" s="140"/>
      <c r="J19" s="127"/>
      <c r="K19" s="128"/>
      <c r="L19" s="131"/>
      <c r="M19" s="93" t="e">
        <f t="shared" si="1"/>
        <v>#DIV/0!</v>
      </c>
      <c r="N19" s="71"/>
      <c r="O19" s="71"/>
    </row>
    <row r="20" spans="1:15" x14ac:dyDescent="0.25">
      <c r="A20" s="121"/>
      <c r="B20" s="122"/>
      <c r="C20" s="122"/>
      <c r="D20" s="123"/>
      <c r="E20" s="122"/>
      <c r="F20" s="121"/>
      <c r="G20" s="124"/>
      <c r="H20" s="125"/>
      <c r="I20" s="140"/>
      <c r="J20" s="127"/>
      <c r="K20" s="128"/>
      <c r="L20" s="131"/>
      <c r="M20" s="93" t="e">
        <f t="shared" si="1"/>
        <v>#DIV/0!</v>
      </c>
      <c r="N20" s="71"/>
      <c r="O20" s="71"/>
    </row>
    <row r="21" spans="1:15" x14ac:dyDescent="0.25">
      <c r="A21" s="141"/>
      <c r="B21" s="142"/>
      <c r="C21" s="142"/>
      <c r="D21" s="143"/>
      <c r="E21" s="142"/>
      <c r="F21" s="141"/>
      <c r="G21" s="134"/>
      <c r="H21" s="144"/>
      <c r="I21" s="135"/>
      <c r="J21" s="136"/>
      <c r="K21" s="137"/>
      <c r="L21" s="145"/>
      <c r="M21" s="139"/>
      <c r="N21" s="71"/>
      <c r="O21" s="71"/>
    </row>
    <row r="22" spans="1:15" x14ac:dyDescent="0.25">
      <c r="A22" s="121">
        <v>45981</v>
      </c>
      <c r="B22" s="122">
        <v>654</v>
      </c>
      <c r="C22" s="122" t="s">
        <v>21</v>
      </c>
      <c r="D22" s="123">
        <v>219.16</v>
      </c>
      <c r="E22" s="122">
        <v>128</v>
      </c>
      <c r="F22" s="121">
        <v>45985</v>
      </c>
      <c r="G22" s="124">
        <v>204</v>
      </c>
      <c r="H22" s="125">
        <f>SUM(G22:G26)</f>
        <v>204</v>
      </c>
      <c r="I22" s="140">
        <f>D22-H22</f>
        <v>15.159999999999997</v>
      </c>
      <c r="J22" s="146" t="s">
        <v>8</v>
      </c>
      <c r="K22" s="147">
        <v>15.16</v>
      </c>
      <c r="L22" s="131">
        <v>15</v>
      </c>
      <c r="M22" s="93">
        <f>G22/L22</f>
        <v>13.6</v>
      </c>
      <c r="N22" s="71"/>
      <c r="O22" s="71"/>
    </row>
    <row r="23" spans="1:15" x14ac:dyDescent="0.25">
      <c r="A23" s="121"/>
      <c r="B23" s="122"/>
      <c r="C23" s="122"/>
      <c r="D23" s="123"/>
      <c r="E23" s="122"/>
      <c r="F23" s="121"/>
      <c r="G23" s="124"/>
      <c r="H23" s="125"/>
      <c r="I23" s="140"/>
      <c r="J23" s="127"/>
      <c r="K23" s="128"/>
      <c r="L23" s="131"/>
      <c r="M23" s="93" t="e">
        <f t="shared" ref="M23:M26" si="2">G23/L23</f>
        <v>#DIV/0!</v>
      </c>
    </row>
    <row r="24" spans="1:15" x14ac:dyDescent="0.25">
      <c r="A24" s="121"/>
      <c r="B24" s="122"/>
      <c r="C24" s="122"/>
      <c r="D24" s="123"/>
      <c r="E24" s="122"/>
      <c r="F24" s="121"/>
      <c r="G24" s="124"/>
      <c r="H24" s="125"/>
      <c r="I24" s="140"/>
      <c r="J24" s="127"/>
      <c r="K24" s="128"/>
      <c r="L24" s="131"/>
      <c r="M24" s="93" t="e">
        <f t="shared" si="2"/>
        <v>#DIV/0!</v>
      </c>
    </row>
    <row r="25" spans="1:15" x14ac:dyDescent="0.25">
      <c r="A25" s="121"/>
      <c r="B25" s="122"/>
      <c r="C25" s="122"/>
      <c r="D25" s="123"/>
      <c r="E25" s="122"/>
      <c r="F25" s="121"/>
      <c r="G25" s="124"/>
      <c r="H25" s="125"/>
      <c r="I25" s="140"/>
      <c r="J25" s="127"/>
      <c r="K25" s="128"/>
      <c r="L25" s="131"/>
      <c r="M25" s="93" t="e">
        <f t="shared" si="2"/>
        <v>#DIV/0!</v>
      </c>
    </row>
    <row r="26" spans="1:15" x14ac:dyDescent="0.25">
      <c r="A26" s="121"/>
      <c r="B26" s="122"/>
      <c r="C26" s="122"/>
      <c r="D26" s="123"/>
      <c r="E26" s="122"/>
      <c r="F26" s="121"/>
      <c r="G26" s="124"/>
      <c r="H26" s="125"/>
      <c r="I26" s="140"/>
      <c r="J26" s="127"/>
      <c r="K26" s="128"/>
      <c r="L26" s="131"/>
      <c r="M26" s="93" t="e">
        <f t="shared" si="2"/>
        <v>#DIV/0!</v>
      </c>
    </row>
    <row r="27" spans="1:15" x14ac:dyDescent="0.25">
      <c r="A27" s="142"/>
      <c r="B27" s="142"/>
      <c r="C27" s="142"/>
      <c r="D27" s="143"/>
      <c r="E27" s="142"/>
      <c r="F27" s="142"/>
      <c r="G27" s="148"/>
      <c r="H27" s="148"/>
      <c r="I27" s="149"/>
      <c r="J27" s="136"/>
      <c r="K27" s="137"/>
      <c r="L27" s="145"/>
      <c r="M27" s="139"/>
    </row>
    <row r="28" spans="1:15" x14ac:dyDescent="0.25">
      <c r="A28" s="122"/>
      <c r="B28" s="122"/>
      <c r="C28" s="122"/>
      <c r="D28" s="123"/>
      <c r="E28" s="122"/>
      <c r="F28" s="122"/>
      <c r="G28" s="128"/>
      <c r="H28" s="125">
        <f>SUM(G28:G32)</f>
        <v>0</v>
      </c>
      <c r="I28" s="130">
        <f>D28-H28</f>
        <v>0</v>
      </c>
      <c r="J28" s="127"/>
      <c r="K28" s="128"/>
      <c r="L28" s="131"/>
      <c r="M28" s="93"/>
    </row>
    <row r="29" spans="1:15" x14ac:dyDescent="0.25">
      <c r="A29" s="122"/>
      <c r="B29" s="122"/>
      <c r="C29" s="122"/>
      <c r="D29" s="123"/>
      <c r="E29" s="122"/>
      <c r="F29" s="122"/>
      <c r="G29" s="150"/>
      <c r="H29" s="150"/>
      <c r="I29" s="130"/>
      <c r="J29" s="127"/>
      <c r="K29" s="128"/>
      <c r="L29" s="131"/>
      <c r="M29" s="93"/>
    </row>
    <row r="30" spans="1:15" x14ac:dyDescent="0.25">
      <c r="A30" s="122"/>
      <c r="B30" s="122"/>
      <c r="C30" s="122"/>
      <c r="D30" s="123"/>
      <c r="E30" s="122"/>
      <c r="F30" s="122"/>
      <c r="G30" s="150"/>
      <c r="H30" s="150"/>
      <c r="I30" s="130"/>
      <c r="J30" s="127"/>
      <c r="K30" s="128"/>
      <c r="L30" s="131"/>
      <c r="M30" s="93"/>
    </row>
    <row r="31" spans="1:15" x14ac:dyDescent="0.25">
      <c r="A31" s="122"/>
      <c r="B31" s="122"/>
      <c r="C31" s="122"/>
      <c r="D31" s="123"/>
      <c r="E31" s="122"/>
      <c r="F31" s="122"/>
      <c r="G31" s="150"/>
      <c r="H31" s="150"/>
      <c r="I31" s="130"/>
      <c r="J31" s="127"/>
      <c r="K31" s="128"/>
      <c r="L31" s="131"/>
      <c r="M31" s="93"/>
    </row>
    <row r="32" spans="1:15" x14ac:dyDescent="0.25">
      <c r="A32" s="122"/>
      <c r="B32" s="122"/>
      <c r="C32" s="122"/>
      <c r="D32" s="123"/>
      <c r="E32" s="122"/>
      <c r="F32" s="122"/>
      <c r="G32" s="150"/>
      <c r="H32" s="150"/>
      <c r="I32" s="130"/>
      <c r="J32" s="127"/>
      <c r="K32" s="128"/>
      <c r="L32" s="131"/>
      <c r="M32" s="93"/>
    </row>
    <row r="33" spans="1:15" ht="14.4" x14ac:dyDescent="0.3">
      <c r="A33" s="62" t="s">
        <v>23</v>
      </c>
      <c r="B33"/>
      <c r="C33"/>
      <c r="D33" s="14"/>
      <c r="G33" s="22"/>
      <c r="H33" s="22"/>
      <c r="I33" s="22"/>
      <c r="J33" s="9"/>
      <c r="K33" s="19"/>
      <c r="L33" s="29"/>
      <c r="M33" s="111"/>
    </row>
    <row r="34" spans="1:15" ht="16.5" customHeight="1" x14ac:dyDescent="0.25">
      <c r="A34" s="34" t="s">
        <v>40</v>
      </c>
      <c r="B34" s="34"/>
      <c r="C34" s="34"/>
      <c r="D34" s="65">
        <f>SUM(D11:D27)</f>
        <v>669.16</v>
      </c>
      <c r="E34" s="34"/>
      <c r="F34" s="34"/>
      <c r="G34" s="36"/>
      <c r="H34" s="36">
        <f>SUM(H11:H27)</f>
        <v>574</v>
      </c>
      <c r="I34" s="36">
        <f>SUM(I11:I27)</f>
        <v>95.16</v>
      </c>
      <c r="J34" s="66"/>
      <c r="K34" s="67">
        <f>SUM(K11:K27)</f>
        <v>15.16</v>
      </c>
      <c r="L34" s="68">
        <f>SUM(L11:L33)</f>
        <v>58</v>
      </c>
      <c r="M34" s="36">
        <f>H34/L34</f>
        <v>9.8965517241379306</v>
      </c>
      <c r="N34" s="69"/>
      <c r="O34" s="69"/>
    </row>
    <row r="35" spans="1:15" x14ac:dyDescent="0.25">
      <c r="A35"/>
      <c r="B35"/>
      <c r="C35"/>
      <c r="D35" s="14"/>
      <c r="G35" s="22"/>
      <c r="H35" s="22"/>
      <c r="I35" s="22"/>
      <c r="J35" s="9"/>
      <c r="K35" s="19"/>
      <c r="L35" s="29"/>
    </row>
    <row r="36" spans="1:15" x14ac:dyDescent="0.25">
      <c r="A36"/>
      <c r="B36"/>
      <c r="C36"/>
      <c r="D36" s="14"/>
      <c r="G36" s="22"/>
      <c r="H36" s="22"/>
      <c r="I36" s="22"/>
      <c r="J36" s="9"/>
      <c r="K36" s="19"/>
      <c r="L36" s="29"/>
    </row>
    <row r="37" spans="1:15" x14ac:dyDescent="0.25">
      <c r="A37"/>
      <c r="B37"/>
      <c r="C37"/>
      <c r="D37" s="14"/>
      <c r="G37" s="22"/>
      <c r="H37" s="22"/>
      <c r="I37" s="22"/>
      <c r="J37" s="9"/>
      <c r="K37" s="19"/>
      <c r="L37" s="29"/>
    </row>
    <row r="38" spans="1:15" ht="31.2" x14ac:dyDescent="0.3">
      <c r="B38" s="35" t="s">
        <v>9</v>
      </c>
      <c r="C38" s="36">
        <f>O10-D34</f>
        <v>330.84000000000003</v>
      </c>
      <c r="D38" s="14"/>
    </row>
    <row r="39" spans="1:15" ht="14.4" x14ac:dyDescent="0.3">
      <c r="B39" s="31" t="s">
        <v>18</v>
      </c>
      <c r="C39" s="37"/>
      <c r="D39" s="14"/>
    </row>
    <row r="40" spans="1:15" x14ac:dyDescent="0.25">
      <c r="B40"/>
      <c r="C40" s="22"/>
      <c r="D40" s="14"/>
    </row>
    <row r="41" spans="1:15" x14ac:dyDescent="0.25">
      <c r="B41"/>
      <c r="C41" s="22"/>
      <c r="D41" s="14"/>
    </row>
    <row r="42" spans="1:15" x14ac:dyDescent="0.25">
      <c r="B42" s="63" t="s">
        <v>10</v>
      </c>
      <c r="C42" s="36">
        <f>O10-H34</f>
        <v>426</v>
      </c>
      <c r="D42" s="14"/>
    </row>
    <row r="43" spans="1:15" ht="14.4" x14ac:dyDescent="0.3">
      <c r="B43" s="31" t="s">
        <v>19</v>
      </c>
      <c r="C43" s="37"/>
      <c r="D43" s="14"/>
    </row>
    <row r="44" spans="1:15" x14ac:dyDescent="0.25">
      <c r="B44"/>
      <c r="C44" s="22"/>
      <c r="D44" s="14"/>
    </row>
    <row r="45" spans="1:15" ht="27.6" x14ac:dyDescent="0.25">
      <c r="B45" s="64" t="s">
        <v>13</v>
      </c>
      <c r="C45" s="36">
        <f>O10-D34+K34</f>
        <v>346.00000000000006</v>
      </c>
      <c r="D45" s="33"/>
    </row>
    <row r="46" spans="1:15" ht="14.4" x14ac:dyDescent="0.3">
      <c r="B46" s="31" t="s">
        <v>20</v>
      </c>
      <c r="C46" s="32"/>
      <c r="D46" s="33"/>
    </row>
    <row r="50" spans="1:13" x14ac:dyDescent="0.25">
      <c r="A50" s="71" t="s">
        <v>17</v>
      </c>
      <c r="B50" s="71"/>
      <c r="C50" s="71"/>
      <c r="D50" s="71"/>
      <c r="E50" s="71"/>
      <c r="G50" s="22"/>
      <c r="H50" s="22"/>
      <c r="I50" s="22"/>
      <c r="J50" s="9"/>
      <c r="K50" s="19"/>
      <c r="L50" s="29"/>
    </row>
    <row r="51" spans="1:13" x14ac:dyDescent="0.25">
      <c r="A51"/>
      <c r="B51"/>
      <c r="C51"/>
      <c r="D51" s="14"/>
      <c r="G51" s="22"/>
      <c r="H51" s="22"/>
      <c r="I51" s="22"/>
      <c r="J51" s="9"/>
      <c r="K51" s="19"/>
      <c r="L51" s="29"/>
    </row>
    <row r="52" spans="1:13" x14ac:dyDescent="0.25">
      <c r="A52" s="7"/>
      <c r="B52" s="7"/>
      <c r="C52" s="7"/>
      <c r="D52" s="13"/>
      <c r="E52" s="7"/>
      <c r="F52" s="7"/>
      <c r="G52" s="21"/>
      <c r="H52" s="21"/>
      <c r="I52" s="44"/>
      <c r="J52" s="10"/>
      <c r="K52" s="20"/>
      <c r="L52" s="28"/>
      <c r="M52" s="39"/>
    </row>
    <row r="53" spans="1:13" x14ac:dyDescent="0.25">
      <c r="A53" s="1"/>
      <c r="B53" s="1"/>
      <c r="C53" s="1"/>
      <c r="D53" s="11"/>
      <c r="E53" s="1"/>
      <c r="F53" s="1"/>
      <c r="G53" s="18"/>
      <c r="H53" s="23">
        <f>SUM(G53:G57)</f>
        <v>0</v>
      </c>
      <c r="I53" s="41">
        <f>D53-H53</f>
        <v>0</v>
      </c>
      <c r="J53" s="8"/>
      <c r="K53" s="18"/>
      <c r="L53" s="25"/>
      <c r="M53" s="61" t="e">
        <f>H53/L53</f>
        <v>#DIV/0!</v>
      </c>
    </row>
    <row r="54" spans="1:13" x14ac:dyDescent="0.25">
      <c r="A54" s="1"/>
      <c r="B54" s="1"/>
      <c r="C54" s="1"/>
      <c r="D54" s="11"/>
      <c r="E54" s="1"/>
      <c r="F54" s="1"/>
      <c r="G54" s="15"/>
      <c r="H54" s="15"/>
      <c r="I54" s="41"/>
      <c r="J54" s="8"/>
      <c r="K54" s="18"/>
      <c r="L54" s="25"/>
      <c r="M54" s="61" t="e">
        <f t="shared" ref="M54:M57" si="3">H54/L54</f>
        <v>#DIV/0!</v>
      </c>
    </row>
    <row r="55" spans="1:13" x14ac:dyDescent="0.25">
      <c r="A55" s="1"/>
      <c r="B55" s="1"/>
      <c r="C55" s="1"/>
      <c r="D55" s="11"/>
      <c r="E55" s="1"/>
      <c r="F55" s="1"/>
      <c r="G55" s="15"/>
      <c r="H55" s="15"/>
      <c r="I55" s="41"/>
      <c r="J55" s="8"/>
      <c r="K55" s="18"/>
      <c r="L55" s="25"/>
      <c r="M55" s="61" t="e">
        <f t="shared" si="3"/>
        <v>#DIV/0!</v>
      </c>
    </row>
    <row r="56" spans="1:13" x14ac:dyDescent="0.25">
      <c r="A56" s="1"/>
      <c r="B56" s="1"/>
      <c r="C56" s="1"/>
      <c r="D56" s="11"/>
      <c r="E56" s="1"/>
      <c r="F56" s="1"/>
      <c r="G56" s="15"/>
      <c r="H56" s="15"/>
      <c r="I56" s="41"/>
      <c r="J56" s="8"/>
      <c r="K56" s="18"/>
      <c r="L56" s="25"/>
      <c r="M56" s="61" t="e">
        <f t="shared" si="3"/>
        <v>#DIV/0!</v>
      </c>
    </row>
    <row r="57" spans="1:13" x14ac:dyDescent="0.25">
      <c r="A57" s="1"/>
      <c r="B57" s="1"/>
      <c r="C57" s="1"/>
      <c r="D57" s="11"/>
      <c r="E57" s="1"/>
      <c r="F57" s="1"/>
      <c r="G57" s="15"/>
      <c r="H57" s="15"/>
      <c r="I57" s="41"/>
      <c r="J57" s="8"/>
      <c r="K57" s="18"/>
      <c r="L57" s="25"/>
      <c r="M57" s="61" t="e">
        <f t="shared" si="3"/>
        <v>#DIV/0!</v>
      </c>
    </row>
    <row r="58" spans="1:13" x14ac:dyDescent="0.25">
      <c r="A58" s="7"/>
      <c r="B58" s="7"/>
      <c r="C58" s="7"/>
      <c r="D58" s="13"/>
      <c r="E58" s="7"/>
      <c r="F58" s="7"/>
      <c r="G58" s="21"/>
      <c r="H58" s="21"/>
      <c r="I58" s="44"/>
      <c r="J58" s="10"/>
      <c r="K58" s="20"/>
      <c r="L58" s="28"/>
      <c r="M58" s="39"/>
    </row>
  </sheetData>
  <mergeCells count="4">
    <mergeCell ref="A8:M9"/>
    <mergeCell ref="I4:K6"/>
    <mergeCell ref="O2:P7"/>
    <mergeCell ref="A3:C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déroulant'!$A$2:$A$4</xm:f>
          </x14:formula1>
          <xm:sqref>C28:C32</xm:sqref>
        </x14:dataValidation>
        <x14:dataValidation type="list" allowBlank="1" showInputMessage="1" showErrorMessage="1">
          <x14:formula1>
            <xm:f>'Menu déroulant'!$A$2:$A$4</xm:f>
          </x14:formula1>
          <xm:sqref>C17:C20</xm:sqref>
        </x14:dataValidation>
        <x14:dataValidation type="list" allowBlank="1" showInputMessage="1" showErrorMessage="1">
          <x14:formula1>
            <xm:f>'Menu déroulant'!$A$2:$A$4</xm:f>
          </x14:formula1>
          <xm:sqref>C22:C26</xm:sqref>
        </x14:dataValidation>
        <x14:dataValidation type="list" allowBlank="1" showInputMessage="1" showErrorMessage="1">
          <x14:formula1>
            <xm:f>'Menu déroulant'!$A$2:$A$4</xm:f>
          </x14:formula1>
          <xm:sqref>C11:C15</xm:sqref>
        </x14:dataValidation>
        <x14:dataValidation type="list" allowBlank="1" showInputMessage="1" showErrorMessage="1">
          <x14:formula1>
            <xm:f>'Menu déroulant'!$A$2:$A$4</xm:f>
          </x14:formula1>
          <xm:sqref>C53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3:F8"/>
  <sheetViews>
    <sheetView zoomScaleNormal="100" workbookViewId="0">
      <selection activeCell="Q18" sqref="Q18"/>
    </sheetView>
  </sheetViews>
  <sheetFormatPr baseColWidth="10" defaultRowHeight="13.8" x14ac:dyDescent="0.25"/>
  <cols>
    <col min="2" max="2" width="12.5" bestFit="1" customWidth="1"/>
    <col min="3" max="3" width="11.59765625" bestFit="1" customWidth="1"/>
    <col min="4" max="6" width="11.09765625" bestFit="1" customWidth="1"/>
  </cols>
  <sheetData>
    <row r="3" spans="2:6" s="88" customFormat="1" ht="41.25" customHeight="1" x14ac:dyDescent="0.25">
      <c r="C3" s="89" t="s">
        <v>30</v>
      </c>
      <c r="D3" s="89" t="s">
        <v>13</v>
      </c>
      <c r="E3" s="89" t="s">
        <v>31</v>
      </c>
      <c r="F3" s="90" t="s">
        <v>32</v>
      </c>
    </row>
    <row r="4" spans="2:6" ht="14.4" x14ac:dyDescent="0.3">
      <c r="B4" s="91" t="s">
        <v>33</v>
      </c>
      <c r="C4" s="94">
        <v>6000</v>
      </c>
      <c r="D4" s="93">
        <f>'Adulte '!C56</f>
        <v>3228.73</v>
      </c>
      <c r="E4" s="93">
        <f>'Adulte '!D46</f>
        <v>2824.18</v>
      </c>
      <c r="F4" s="93">
        <f>'Adulte '!H46</f>
        <v>2015.8600000000001</v>
      </c>
    </row>
    <row r="5" spans="2:6" ht="14.4" x14ac:dyDescent="0.3">
      <c r="B5" s="91" t="s">
        <v>34</v>
      </c>
      <c r="C5" s="94">
        <v>3500</v>
      </c>
      <c r="D5" s="93">
        <f>Jeunesse!C49</f>
        <v>1894.7100000000003</v>
      </c>
      <c r="E5" s="93">
        <f>Jeunesse!D39</f>
        <v>1633.1999999999998</v>
      </c>
      <c r="F5" s="93">
        <f>Jeunesse!H39</f>
        <v>1527.29</v>
      </c>
    </row>
    <row r="6" spans="2:6" ht="14.4" x14ac:dyDescent="0.3">
      <c r="B6" s="91" t="s">
        <v>35</v>
      </c>
      <c r="C6" s="94">
        <v>1000</v>
      </c>
      <c r="D6" s="93">
        <f>'Autre domaine '!C45</f>
        <v>346.00000000000006</v>
      </c>
      <c r="E6" s="93">
        <f>'Autre domaine '!D34</f>
        <v>669.16</v>
      </c>
      <c r="F6" s="93">
        <f>'Autre domaine '!H34</f>
        <v>574</v>
      </c>
    </row>
    <row r="7" spans="2:6" ht="14.4" x14ac:dyDescent="0.3">
      <c r="B7" s="97"/>
      <c r="C7" s="97"/>
      <c r="D7" s="97"/>
      <c r="E7" s="97"/>
      <c r="F7" s="97"/>
    </row>
    <row r="8" spans="2:6" ht="14.4" x14ac:dyDescent="0.3">
      <c r="B8" s="92" t="s">
        <v>40</v>
      </c>
      <c r="C8" s="96">
        <f>SUM(C4:C6)</f>
        <v>10500</v>
      </c>
      <c r="D8" s="95">
        <f t="shared" ref="D8:F8" si="0">SUM(D4:D6)</f>
        <v>5469.4400000000005</v>
      </c>
      <c r="E8" s="95">
        <f t="shared" si="0"/>
        <v>5126.5399999999991</v>
      </c>
      <c r="F8" s="95">
        <f t="shared" si="0"/>
        <v>4117.1499999999996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3.8" x14ac:dyDescent="0.25"/>
  <cols>
    <col min="1" max="1" width="23.59765625" customWidth="1"/>
    <col min="2" max="2" width="14.09765625" customWidth="1"/>
  </cols>
  <sheetData>
    <row r="1" spans="1:1" ht="14.4" x14ac:dyDescent="0.3">
      <c r="A1" s="152" t="s">
        <v>14</v>
      </c>
    </row>
    <row r="2" spans="1:1" x14ac:dyDescent="0.25">
      <c r="A2" s="38" t="s">
        <v>44</v>
      </c>
    </row>
    <row r="3" spans="1:1" x14ac:dyDescent="0.25">
      <c r="A3" s="38" t="s">
        <v>45</v>
      </c>
    </row>
    <row r="4" spans="1:1" x14ac:dyDescent="0.25">
      <c r="A4" s="38" t="s">
        <v>15</v>
      </c>
    </row>
  </sheetData>
  <dataValidations count="3">
    <dataValidation type="custom" allowBlank="1" showInputMessage="1" showErrorMessage="1" sqref="B1:XFD1048576 A1 A5:A1048576">
      <formula1>A1</formula1>
    </dataValidation>
    <dataValidation type="list" allowBlank="1" showInputMessage="1" showErrorMessage="1" sqref="A4">
      <formula1>A4:A6</formula1>
    </dataValidation>
    <dataValidation type="list" allowBlank="1" showInputMessage="1" showErrorMessage="1" sqref="A2:A3">
      <formula1>A2:A6</formula1>
    </dataValidation>
  </dataValidations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Adulte </vt:lpstr>
      <vt:lpstr>Jeunesse</vt:lpstr>
      <vt:lpstr>Autre domaine </vt:lpstr>
      <vt:lpstr>Infographie</vt:lpstr>
      <vt:lpstr>Menu déroulant</vt:lpstr>
      <vt:lpstr>founisseurs</vt:lpstr>
      <vt:lpstr>fournisseur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</dc:creator>
  <cp:lastModifiedBy>PICARD Catherine</cp:lastModifiedBy>
  <cp:revision>2</cp:revision>
  <dcterms:created xsi:type="dcterms:W3CDTF">2017-02-17T11:11:01Z</dcterms:created>
  <dcterms:modified xsi:type="dcterms:W3CDTF">2024-12-13T13:47:54Z</dcterms:modified>
</cp:coreProperties>
</file>