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ovea.cg13.fr\DDS\DC_454\BDP\10 Evaluation\Tableaux de bord pour le réseau\2025\"/>
    </mc:Choice>
  </mc:AlternateContent>
  <bookViews>
    <workbookView xWindow="0" yWindow="0" windowWidth="28800" windowHeight="11400" tabRatio="743"/>
  </bookViews>
  <sheets>
    <sheet name="Explications" sheetId="15" r:id="rId1"/>
    <sheet name="Janvier" sheetId="1" r:id="rId2"/>
    <sheet name="Février" sheetId="2" r:id="rId3"/>
    <sheet name="Mars " sheetId="3" r:id="rId4"/>
    <sheet name="Avril" sheetId="4" r:id="rId5"/>
    <sheet name="Mai " sheetId="5" r:id="rId6"/>
    <sheet name="Juin" sheetId="6" r:id="rId7"/>
    <sheet name="Juillet" sheetId="7" r:id="rId8"/>
    <sheet name="Aout " sheetId="8" r:id="rId9"/>
    <sheet name="Septembre" sheetId="9" r:id="rId10"/>
    <sheet name="Octobre" sheetId="10" r:id="rId11"/>
    <sheet name="Novembre" sheetId="11" r:id="rId12"/>
    <sheet name="Décembre " sheetId="12" r:id="rId13"/>
    <sheet name="TOTAL ANNEE 2025" sheetId="14" r:id="rId14"/>
    <sheet name="infographie annuelle" sheetId="17" r:id="rId15"/>
    <sheet name="infographie mensuelle" sheetId="18" r:id="rId16"/>
    <sheet name="Menu déroulant" sheetId="13" r:id="rId17"/>
  </sheets>
  <definedNames>
    <definedName name="_xlnm._FilterDatabase" localSheetId="8" hidden="1">'Aout '!$A$5:$C$5</definedName>
    <definedName name="_xlnm._FilterDatabase" localSheetId="4" hidden="1">Avril!$A$5:$C$5</definedName>
    <definedName name="_xlnm._FilterDatabase" localSheetId="12" hidden="1">'Décembre '!$A$5:$C$5</definedName>
    <definedName name="_xlnm._FilterDatabase" localSheetId="0" hidden="1">Explications!$A$15:$C$22</definedName>
    <definedName name="_xlnm._FilterDatabase" localSheetId="2" hidden="1">Février!$A$5:$C$5</definedName>
    <definedName name="_xlnm._FilterDatabase" localSheetId="1" hidden="1">Janvier!$A$8:$C$15</definedName>
    <definedName name="_xlnm._FilterDatabase" localSheetId="7" hidden="1">Juillet!$A$5:$C$5</definedName>
    <definedName name="_xlnm._FilterDatabase" localSheetId="6" hidden="1">Juin!$A$5:$C$5</definedName>
    <definedName name="_xlnm._FilterDatabase" localSheetId="5" hidden="1">'Mai '!$A$5:$C$5</definedName>
    <definedName name="_xlnm._FilterDatabase" localSheetId="3" hidden="1">'Mars '!$A$5:$C$5</definedName>
    <definedName name="_xlnm._FilterDatabase" localSheetId="11" hidden="1">Novembre!$A$5:$C$5</definedName>
    <definedName name="_xlnm._FilterDatabase" localSheetId="10" hidden="1">Octobre!$A$5:$C$5</definedName>
    <definedName name="_xlnm._FilterDatabase" localSheetId="9" hidden="1">Septembre!$A$5:$C$5</definedName>
    <definedName name="Actions">'Menu déroulant'!$A$8:$A$27</definedName>
  </definedNames>
  <calcPr calcId="162913"/>
</workbook>
</file>

<file path=xl/calcChain.xml><?xml version="1.0" encoding="utf-8"?>
<calcChain xmlns="http://schemas.openxmlformats.org/spreadsheetml/2006/main">
  <c r="H36" i="15" l="1"/>
  <c r="G35" i="15"/>
  <c r="G21" i="15"/>
  <c r="G19" i="15"/>
  <c r="G16" i="15"/>
  <c r="G17" i="15"/>
  <c r="G18" i="15"/>
  <c r="G20" i="15"/>
  <c r="G29" i="15"/>
  <c r="G34" i="15"/>
  <c r="Q31" i="14"/>
  <c r="Q30" i="14"/>
  <c r="Q29" i="14"/>
  <c r="C41" i="2"/>
  <c r="C41" i="3"/>
  <c r="B6" i="14" s="1"/>
  <c r="C42" i="5"/>
  <c r="C43" i="6"/>
  <c r="C44" i="7"/>
  <c r="C42" i="11"/>
  <c r="B14" i="14" s="1"/>
  <c r="C42" i="12"/>
  <c r="P48" i="14"/>
  <c r="O48" i="14"/>
  <c r="N48" i="14"/>
  <c r="M48" i="14"/>
  <c r="L48" i="14"/>
  <c r="K48" i="14"/>
  <c r="J48" i="14"/>
  <c r="I48" i="14"/>
  <c r="H48" i="14"/>
  <c r="G48" i="14"/>
  <c r="F48" i="14"/>
  <c r="E48" i="14"/>
  <c r="G25" i="10"/>
  <c r="N23" i="14" s="1"/>
  <c r="J23" i="14"/>
  <c r="H26" i="12"/>
  <c r="G25" i="12"/>
  <c r="P23" i="14" s="1"/>
  <c r="G24" i="12"/>
  <c r="P22" i="14" s="1"/>
  <c r="G19" i="12"/>
  <c r="P17" i="14" s="1"/>
  <c r="G8" i="12"/>
  <c r="P6" i="14" s="1"/>
  <c r="G7" i="12"/>
  <c r="P5" i="14" s="1"/>
  <c r="G6" i="12"/>
  <c r="H26" i="11"/>
  <c r="G25" i="11"/>
  <c r="O23" i="14"/>
  <c r="G24" i="11"/>
  <c r="O22" i="14"/>
  <c r="G19" i="11"/>
  <c r="G8" i="11"/>
  <c r="O6" i="14" s="1"/>
  <c r="G7" i="11"/>
  <c r="G6" i="11"/>
  <c r="O4" i="14" s="1"/>
  <c r="H26" i="10"/>
  <c r="G24" i="10"/>
  <c r="G23" i="10"/>
  <c r="G22" i="10"/>
  <c r="N20" i="14" s="1"/>
  <c r="G21" i="10"/>
  <c r="N19" i="14"/>
  <c r="G20" i="10"/>
  <c r="N18" i="14" s="1"/>
  <c r="G19" i="10"/>
  <c r="N17" i="14" s="1"/>
  <c r="G18" i="10"/>
  <c r="G17" i="10"/>
  <c r="N15" i="14" s="1"/>
  <c r="G16" i="10"/>
  <c r="N14" i="14" s="1"/>
  <c r="G15" i="10"/>
  <c r="G14" i="10"/>
  <c r="G13" i="10"/>
  <c r="N11" i="14"/>
  <c r="G12" i="10"/>
  <c r="G11" i="10"/>
  <c r="G10" i="10"/>
  <c r="N8" i="14" s="1"/>
  <c r="G9" i="10"/>
  <c r="N7" i="14" s="1"/>
  <c r="G8" i="10"/>
  <c r="N6" i="14"/>
  <c r="G7" i="10"/>
  <c r="N5" i="14" s="1"/>
  <c r="G6" i="10"/>
  <c r="N4" i="14" s="1"/>
  <c r="C42" i="10"/>
  <c r="B13" i="14" s="1"/>
  <c r="G25" i="9"/>
  <c r="M23" i="14" s="1"/>
  <c r="G19" i="9"/>
  <c r="G24" i="9"/>
  <c r="M22" i="14" s="1"/>
  <c r="G8" i="9"/>
  <c r="M6" i="14"/>
  <c r="G7" i="9"/>
  <c r="M5" i="14" s="1"/>
  <c r="G6" i="9"/>
  <c r="H26" i="9"/>
  <c r="H26" i="8"/>
  <c r="H29" i="1"/>
  <c r="H26" i="2"/>
  <c r="H26" i="3"/>
  <c r="H26" i="4"/>
  <c r="H26" i="5"/>
  <c r="H26" i="6"/>
  <c r="H26" i="7"/>
  <c r="G19" i="8"/>
  <c r="G24" i="8"/>
  <c r="G25" i="8"/>
  <c r="L23" i="14" s="1"/>
  <c r="G6" i="8"/>
  <c r="L4" i="14"/>
  <c r="G8" i="8"/>
  <c r="L6" i="14" s="1"/>
  <c r="G7" i="8"/>
  <c r="G19" i="6"/>
  <c r="J17" i="14" s="1"/>
  <c r="G19" i="5"/>
  <c r="I17" i="14" s="1"/>
  <c r="G19" i="4"/>
  <c r="H17" i="14" s="1"/>
  <c r="G19" i="2"/>
  <c r="F17" i="14" s="1"/>
  <c r="G24" i="3"/>
  <c r="G22" i="14" s="1"/>
  <c r="G19" i="3"/>
  <c r="G17" i="14" s="1"/>
  <c r="G6" i="3"/>
  <c r="G4" i="14" s="1"/>
  <c r="G8" i="3"/>
  <c r="G6" i="14" s="1"/>
  <c r="G7" i="3"/>
  <c r="G5" i="14" s="1"/>
  <c r="G24" i="7"/>
  <c r="G25" i="7"/>
  <c r="K23" i="14" s="1"/>
  <c r="G24" i="4"/>
  <c r="H22" i="14" s="1"/>
  <c r="G25" i="4"/>
  <c r="H23" i="14" s="1"/>
  <c r="G25" i="6"/>
  <c r="K22" i="14"/>
  <c r="G23" i="7"/>
  <c r="G22" i="7"/>
  <c r="G21" i="7"/>
  <c r="K19" i="14" s="1"/>
  <c r="G20" i="7"/>
  <c r="K18" i="14" s="1"/>
  <c r="G19" i="7"/>
  <c r="K17" i="14" s="1"/>
  <c r="G17" i="7"/>
  <c r="K15" i="14" s="1"/>
  <c r="G18" i="7"/>
  <c r="G16" i="7"/>
  <c r="K14" i="14" s="1"/>
  <c r="G15" i="7"/>
  <c r="K13" i="14" s="1"/>
  <c r="G14" i="7"/>
  <c r="K12" i="14" s="1"/>
  <c r="G13" i="7"/>
  <c r="K11" i="14" s="1"/>
  <c r="G12" i="7"/>
  <c r="K10" i="14" s="1"/>
  <c r="G11" i="7"/>
  <c r="K9" i="14"/>
  <c r="G10" i="7"/>
  <c r="K8" i="14" s="1"/>
  <c r="G9" i="7"/>
  <c r="G8" i="7"/>
  <c r="K6" i="14" s="1"/>
  <c r="G7" i="7"/>
  <c r="K5" i="14" s="1"/>
  <c r="G6" i="7"/>
  <c r="K4" i="14"/>
  <c r="G6" i="6"/>
  <c r="J4" i="14" s="1"/>
  <c r="G8" i="6"/>
  <c r="J6" i="14"/>
  <c r="G7" i="6"/>
  <c r="G24" i="6"/>
  <c r="G25" i="5"/>
  <c r="I23" i="14" s="1"/>
  <c r="G24" i="5"/>
  <c r="I22" i="14" s="1"/>
  <c r="G8" i="5"/>
  <c r="I6" i="14" s="1"/>
  <c r="G7" i="5"/>
  <c r="I5" i="14" s="1"/>
  <c r="G6" i="5"/>
  <c r="I4" i="14" s="1"/>
  <c r="G21" i="4"/>
  <c r="H19" i="14" s="1"/>
  <c r="G22" i="4"/>
  <c r="H20" i="14" s="1"/>
  <c r="G23" i="4"/>
  <c r="H21" i="14" s="1"/>
  <c r="G8" i="4"/>
  <c r="H6" i="14" s="1"/>
  <c r="G6" i="4"/>
  <c r="H4" i="14" s="1"/>
  <c r="G7" i="4"/>
  <c r="H5" i="14" s="1"/>
  <c r="G25" i="3"/>
  <c r="G23" i="14" s="1"/>
  <c r="G25" i="2"/>
  <c r="F23" i="14" s="1"/>
  <c r="G24" i="2"/>
  <c r="F22" i="14" s="1"/>
  <c r="G8" i="2"/>
  <c r="G7" i="2"/>
  <c r="F5" i="14" s="1"/>
  <c r="G6" i="2"/>
  <c r="F4" i="14" s="1"/>
  <c r="G27" i="1"/>
  <c r="E22" i="14" s="1"/>
  <c r="G22" i="1"/>
  <c r="E17" i="14" s="1"/>
  <c r="G11" i="1"/>
  <c r="E6" i="14" s="1"/>
  <c r="G10" i="1"/>
  <c r="E5" i="14" s="1"/>
  <c r="G9" i="1"/>
  <c r="E4" i="14" s="1"/>
  <c r="G28" i="1"/>
  <c r="E23" i="14" s="1"/>
  <c r="P33" i="14"/>
  <c r="P34" i="14"/>
  <c r="P35" i="14"/>
  <c r="P36" i="14"/>
  <c r="P37" i="14"/>
  <c r="P38" i="14"/>
  <c r="P39" i="14"/>
  <c r="P40" i="14"/>
  <c r="P41" i="14"/>
  <c r="P42" i="14"/>
  <c r="P43" i="14"/>
  <c r="P44" i="14"/>
  <c r="P45" i="14"/>
  <c r="P46" i="14"/>
  <c r="P47" i="14"/>
  <c r="P32" i="14"/>
  <c r="O33" i="14"/>
  <c r="O34" i="14"/>
  <c r="O35" i="14"/>
  <c r="O36" i="14"/>
  <c r="O37" i="14"/>
  <c r="O38" i="14"/>
  <c r="O39" i="14"/>
  <c r="O40" i="14"/>
  <c r="O41" i="14"/>
  <c r="O42" i="14"/>
  <c r="O43" i="14"/>
  <c r="O44" i="14"/>
  <c r="O45" i="14"/>
  <c r="O46" i="14"/>
  <c r="O47" i="14"/>
  <c r="O32" i="14"/>
  <c r="N33" i="14"/>
  <c r="N34" i="14"/>
  <c r="N35" i="14"/>
  <c r="N36" i="14"/>
  <c r="N37" i="14"/>
  <c r="N38" i="14"/>
  <c r="N39" i="14"/>
  <c r="N40" i="14"/>
  <c r="N41" i="14"/>
  <c r="N42" i="14"/>
  <c r="N43" i="14"/>
  <c r="N44" i="14"/>
  <c r="N45" i="14"/>
  <c r="N46" i="14"/>
  <c r="N47" i="14"/>
  <c r="N32" i="14"/>
  <c r="M47" i="14"/>
  <c r="M33" i="14"/>
  <c r="M34" i="14"/>
  <c r="M35" i="14"/>
  <c r="M36" i="14"/>
  <c r="M37" i="14"/>
  <c r="M38" i="14"/>
  <c r="M39" i="14"/>
  <c r="M40" i="14"/>
  <c r="M41" i="14"/>
  <c r="M42" i="14"/>
  <c r="M43" i="14"/>
  <c r="M44" i="14"/>
  <c r="M45" i="14"/>
  <c r="M46" i="14"/>
  <c r="M32" i="14"/>
  <c r="L33" i="14"/>
  <c r="L34" i="14"/>
  <c r="L49" i="14" s="1"/>
  <c r="B30" i="18" s="1"/>
  <c r="L35" i="14"/>
  <c r="L36" i="14"/>
  <c r="L37" i="14"/>
  <c r="L38" i="14"/>
  <c r="L39" i="14"/>
  <c r="L40" i="14"/>
  <c r="L41" i="14"/>
  <c r="L42" i="14"/>
  <c r="L43" i="14"/>
  <c r="L44" i="14"/>
  <c r="L45" i="14"/>
  <c r="L46" i="14"/>
  <c r="L47" i="14"/>
  <c r="L32" i="14"/>
  <c r="K33" i="14"/>
  <c r="K34" i="14"/>
  <c r="K35" i="14"/>
  <c r="K36" i="14"/>
  <c r="K37" i="14"/>
  <c r="K38" i="14"/>
  <c r="K39" i="14"/>
  <c r="K40" i="14"/>
  <c r="K41" i="14"/>
  <c r="K42" i="14"/>
  <c r="K43" i="14"/>
  <c r="K44" i="14"/>
  <c r="K45" i="14"/>
  <c r="K46" i="14"/>
  <c r="K47" i="14"/>
  <c r="K32" i="14"/>
  <c r="J33" i="14"/>
  <c r="J49" i="14" s="1"/>
  <c r="B28" i="18" s="1"/>
  <c r="J34" i="14"/>
  <c r="J35" i="14"/>
  <c r="J36" i="14"/>
  <c r="J37" i="14"/>
  <c r="J38" i="14"/>
  <c r="J39" i="14"/>
  <c r="J40" i="14"/>
  <c r="J41" i="14"/>
  <c r="J42" i="14"/>
  <c r="J43" i="14"/>
  <c r="J44" i="14"/>
  <c r="J45" i="14"/>
  <c r="J46" i="14"/>
  <c r="J47" i="14"/>
  <c r="J32" i="14"/>
  <c r="I33" i="14"/>
  <c r="I34" i="14"/>
  <c r="I35" i="14"/>
  <c r="I36" i="14"/>
  <c r="I37" i="14"/>
  <c r="I38" i="14"/>
  <c r="I39" i="14"/>
  <c r="I40" i="14"/>
  <c r="I41" i="14"/>
  <c r="I42" i="14"/>
  <c r="I43" i="14"/>
  <c r="I44" i="14"/>
  <c r="I45" i="14"/>
  <c r="I46" i="14"/>
  <c r="I47" i="14"/>
  <c r="I32" i="14"/>
  <c r="H33" i="14"/>
  <c r="H34" i="14"/>
  <c r="H35" i="14"/>
  <c r="H36" i="14"/>
  <c r="H37" i="14"/>
  <c r="H38" i="14"/>
  <c r="H39" i="14"/>
  <c r="H40" i="14"/>
  <c r="H41" i="14"/>
  <c r="H42" i="14"/>
  <c r="H43" i="14"/>
  <c r="H44" i="14"/>
  <c r="H45" i="14"/>
  <c r="H46" i="14"/>
  <c r="H47" i="14"/>
  <c r="H32" i="14"/>
  <c r="G33" i="14"/>
  <c r="G34" i="14"/>
  <c r="G35" i="14"/>
  <c r="G36" i="14"/>
  <c r="G37" i="14"/>
  <c r="Q37" i="14" s="1"/>
  <c r="B43" i="17" s="1"/>
  <c r="G38" i="14"/>
  <c r="G39" i="14"/>
  <c r="G40" i="14"/>
  <c r="G41" i="14"/>
  <c r="G42" i="14"/>
  <c r="G43" i="14"/>
  <c r="G44" i="14"/>
  <c r="G45" i="14"/>
  <c r="G46" i="14"/>
  <c r="G47" i="14"/>
  <c r="G32" i="14"/>
  <c r="F33" i="14"/>
  <c r="F34" i="14"/>
  <c r="F35" i="14"/>
  <c r="F36" i="14"/>
  <c r="F37" i="14"/>
  <c r="F38" i="14"/>
  <c r="F39" i="14"/>
  <c r="F40" i="14"/>
  <c r="F41" i="14"/>
  <c r="F42" i="14"/>
  <c r="F43" i="14"/>
  <c r="F44" i="14"/>
  <c r="F45" i="14"/>
  <c r="F46" i="14"/>
  <c r="F47" i="14"/>
  <c r="F32" i="14"/>
  <c r="E33" i="14"/>
  <c r="E34" i="14"/>
  <c r="E35" i="14"/>
  <c r="E36" i="14"/>
  <c r="E37" i="14"/>
  <c r="E38" i="14"/>
  <c r="E39" i="14"/>
  <c r="E40" i="14"/>
  <c r="E41" i="14"/>
  <c r="E42" i="14"/>
  <c r="E43" i="14"/>
  <c r="E44" i="14"/>
  <c r="E45" i="14"/>
  <c r="E46" i="14"/>
  <c r="E47" i="14"/>
  <c r="E32" i="14"/>
  <c r="O5" i="14"/>
  <c r="O17" i="14"/>
  <c r="N9" i="14"/>
  <c r="N10" i="14"/>
  <c r="N12" i="14"/>
  <c r="N13" i="14"/>
  <c r="N16" i="14"/>
  <c r="N21" i="14"/>
  <c r="N22" i="14"/>
  <c r="L5" i="14"/>
  <c r="K7" i="14"/>
  <c r="K16" i="14"/>
  <c r="K20" i="14"/>
  <c r="K21" i="14"/>
  <c r="J5" i="14"/>
  <c r="F6" i="14"/>
  <c r="L22" i="14"/>
  <c r="J22" i="14"/>
  <c r="C39" i="15"/>
  <c r="G33" i="15"/>
  <c r="G32" i="15"/>
  <c r="G31" i="15"/>
  <c r="G30" i="15"/>
  <c r="G28" i="15"/>
  <c r="G27" i="15"/>
  <c r="G26" i="15"/>
  <c r="G25" i="15"/>
  <c r="G24" i="15"/>
  <c r="G23" i="15"/>
  <c r="G22" i="15"/>
  <c r="P29" i="14"/>
  <c r="O29" i="14"/>
  <c r="N29" i="14"/>
  <c r="M29" i="14"/>
  <c r="L29" i="14"/>
  <c r="K29" i="14"/>
  <c r="J29" i="14"/>
  <c r="I29" i="14"/>
  <c r="H29" i="14"/>
  <c r="G29" i="14"/>
  <c r="F29" i="14"/>
  <c r="E29" i="14"/>
  <c r="B15" i="14"/>
  <c r="C42" i="9"/>
  <c r="B12" i="14" s="1"/>
  <c r="C42" i="8"/>
  <c r="B11" i="14" s="1"/>
  <c r="B9" i="14"/>
  <c r="B8" i="14"/>
  <c r="C42" i="4"/>
  <c r="B7" i="14" s="1"/>
  <c r="B5" i="14"/>
  <c r="C47" i="1"/>
  <c r="B4" i="14" s="1"/>
  <c r="G23" i="12"/>
  <c r="P21" i="14" s="1"/>
  <c r="G22" i="12"/>
  <c r="P20" i="14" s="1"/>
  <c r="G21" i="12"/>
  <c r="P19" i="14" s="1"/>
  <c r="G20" i="12"/>
  <c r="P18" i="14" s="1"/>
  <c r="G18" i="12"/>
  <c r="P16" i="14" s="1"/>
  <c r="G17" i="12"/>
  <c r="P15" i="14" s="1"/>
  <c r="G16" i="12"/>
  <c r="P14" i="14" s="1"/>
  <c r="G15" i="12"/>
  <c r="P13" i="14" s="1"/>
  <c r="G14" i="12"/>
  <c r="P12" i="14" s="1"/>
  <c r="G13" i="12"/>
  <c r="P11" i="14" s="1"/>
  <c r="G12" i="12"/>
  <c r="P10" i="14" s="1"/>
  <c r="G11" i="12"/>
  <c r="P9" i="14" s="1"/>
  <c r="G10" i="12"/>
  <c r="P8" i="14" s="1"/>
  <c r="G9" i="12"/>
  <c r="P7" i="14" s="1"/>
  <c r="P4" i="14"/>
  <c r="G23" i="11"/>
  <c r="O21" i="14"/>
  <c r="G22" i="11"/>
  <c r="O20" i="14" s="1"/>
  <c r="G21" i="11"/>
  <c r="O19" i="14"/>
  <c r="G20" i="11"/>
  <c r="O18" i="14" s="1"/>
  <c r="G18" i="11"/>
  <c r="O16" i="14"/>
  <c r="G17" i="11"/>
  <c r="O15" i="14" s="1"/>
  <c r="G16" i="11"/>
  <c r="O14" i="14" s="1"/>
  <c r="G15" i="11"/>
  <c r="O13" i="14" s="1"/>
  <c r="G14" i="11"/>
  <c r="O12" i="14"/>
  <c r="G13" i="11"/>
  <c r="O11" i="14" s="1"/>
  <c r="G12" i="11"/>
  <c r="O10" i="14" s="1"/>
  <c r="G11" i="11"/>
  <c r="O9" i="14" s="1"/>
  <c r="G10" i="11"/>
  <c r="O8" i="14"/>
  <c r="G9" i="11"/>
  <c r="O7" i="14" s="1"/>
  <c r="G23" i="9"/>
  <c r="M21" i="14" s="1"/>
  <c r="G22" i="9"/>
  <c r="M20" i="14" s="1"/>
  <c r="G21" i="9"/>
  <c r="M19" i="14" s="1"/>
  <c r="G20" i="9"/>
  <c r="M18" i="14"/>
  <c r="M17" i="14"/>
  <c r="G18" i="9"/>
  <c r="M16" i="14" s="1"/>
  <c r="G17" i="9"/>
  <c r="M15" i="14" s="1"/>
  <c r="G16" i="9"/>
  <c r="M14" i="14" s="1"/>
  <c r="G15" i="9"/>
  <c r="M13" i="14"/>
  <c r="G14" i="9"/>
  <c r="M12" i="14" s="1"/>
  <c r="G13" i="9"/>
  <c r="M11" i="14" s="1"/>
  <c r="G12" i="9"/>
  <c r="M10" i="14" s="1"/>
  <c r="G11" i="9"/>
  <c r="M9" i="14"/>
  <c r="G10" i="9"/>
  <c r="M8" i="14" s="1"/>
  <c r="G9" i="9"/>
  <c r="M7" i="14"/>
  <c r="M4" i="14"/>
  <c r="G23" i="8"/>
  <c r="L21" i="14"/>
  <c r="G22" i="8"/>
  <c r="L20" i="14"/>
  <c r="G21" i="8"/>
  <c r="L19" i="14" s="1"/>
  <c r="G20" i="8"/>
  <c r="L18" i="14"/>
  <c r="L17" i="14"/>
  <c r="G18" i="8"/>
  <c r="L16" i="14" s="1"/>
  <c r="G17" i="8"/>
  <c r="L15" i="14" s="1"/>
  <c r="G16" i="8"/>
  <c r="L14" i="14" s="1"/>
  <c r="G15" i="8"/>
  <c r="L13" i="14" s="1"/>
  <c r="G14" i="8"/>
  <c r="L12" i="14" s="1"/>
  <c r="G13" i="8"/>
  <c r="L11" i="14" s="1"/>
  <c r="G12" i="8"/>
  <c r="L10" i="14"/>
  <c r="G11" i="8"/>
  <c r="L9" i="14" s="1"/>
  <c r="G10" i="8"/>
  <c r="L8" i="14"/>
  <c r="G9" i="8"/>
  <c r="L7" i="14" s="1"/>
  <c r="G23" i="6"/>
  <c r="J21" i="14"/>
  <c r="G22" i="6"/>
  <c r="J20" i="14" s="1"/>
  <c r="G21" i="6"/>
  <c r="J19" i="14" s="1"/>
  <c r="G20" i="6"/>
  <c r="J18" i="14" s="1"/>
  <c r="G18" i="6"/>
  <c r="J16" i="14"/>
  <c r="G17" i="6"/>
  <c r="J15" i="14" s="1"/>
  <c r="G16" i="6"/>
  <c r="J14" i="14" s="1"/>
  <c r="G15" i="6"/>
  <c r="J13" i="14" s="1"/>
  <c r="G14" i="6"/>
  <c r="J12" i="14" s="1"/>
  <c r="G13" i="6"/>
  <c r="J11" i="14" s="1"/>
  <c r="G12" i="6"/>
  <c r="J10" i="14" s="1"/>
  <c r="G11" i="6"/>
  <c r="J9" i="14" s="1"/>
  <c r="G10" i="6"/>
  <c r="J8" i="14"/>
  <c r="G9" i="6"/>
  <c r="J7" i="14" s="1"/>
  <c r="G20" i="4"/>
  <c r="H18" i="14" s="1"/>
  <c r="G18" i="4"/>
  <c r="H16" i="14" s="1"/>
  <c r="G17" i="4"/>
  <c r="H15" i="14" s="1"/>
  <c r="G16" i="4"/>
  <c r="H14" i="14" s="1"/>
  <c r="G15" i="4"/>
  <c r="H13" i="14" s="1"/>
  <c r="G14" i="4"/>
  <c r="H12" i="14" s="1"/>
  <c r="G13" i="4"/>
  <c r="H11" i="14" s="1"/>
  <c r="G12" i="4"/>
  <c r="H10" i="14" s="1"/>
  <c r="G11" i="4"/>
  <c r="H9" i="14" s="1"/>
  <c r="G10" i="4"/>
  <c r="H8" i="14" s="1"/>
  <c r="G9" i="4"/>
  <c r="H7" i="14" s="1"/>
  <c r="G23" i="3"/>
  <c r="G21" i="14" s="1"/>
  <c r="G22" i="3"/>
  <c r="G20" i="14" s="1"/>
  <c r="G21" i="3"/>
  <c r="G19" i="14" s="1"/>
  <c r="G20" i="3"/>
  <c r="G18" i="14" s="1"/>
  <c r="G18" i="3"/>
  <c r="G16" i="14" s="1"/>
  <c r="G17" i="3"/>
  <c r="G15" i="14" s="1"/>
  <c r="G16" i="3"/>
  <c r="G14" i="14" s="1"/>
  <c r="G15" i="3"/>
  <c r="G13" i="14" s="1"/>
  <c r="G14" i="3"/>
  <c r="G12" i="14" s="1"/>
  <c r="G13" i="3"/>
  <c r="G11" i="14" s="1"/>
  <c r="G12" i="3"/>
  <c r="G10" i="14" s="1"/>
  <c r="G11" i="3"/>
  <c r="G9" i="14" s="1"/>
  <c r="G10" i="3"/>
  <c r="G8" i="14" s="1"/>
  <c r="G9" i="3"/>
  <c r="G7" i="14" s="1"/>
  <c r="G23" i="2"/>
  <c r="F21" i="14" s="1"/>
  <c r="G22" i="2"/>
  <c r="F20" i="14" s="1"/>
  <c r="G21" i="2"/>
  <c r="F19" i="14" s="1"/>
  <c r="G20" i="2"/>
  <c r="F18" i="14" s="1"/>
  <c r="G18" i="2"/>
  <c r="F16" i="14" s="1"/>
  <c r="G17" i="2"/>
  <c r="F15" i="14" s="1"/>
  <c r="G16" i="2"/>
  <c r="F14" i="14" s="1"/>
  <c r="G15" i="2"/>
  <c r="F13" i="14" s="1"/>
  <c r="G14" i="2"/>
  <c r="F12" i="14" s="1"/>
  <c r="G13" i="2"/>
  <c r="F11" i="14" s="1"/>
  <c r="G12" i="2"/>
  <c r="F10" i="14" s="1"/>
  <c r="G11" i="2"/>
  <c r="F9" i="14" s="1"/>
  <c r="G10" i="2"/>
  <c r="F8" i="14" s="1"/>
  <c r="G9" i="2"/>
  <c r="F7" i="14" s="1"/>
  <c r="G23" i="5"/>
  <c r="I21" i="14" s="1"/>
  <c r="G22" i="5"/>
  <c r="I20" i="14" s="1"/>
  <c r="G21" i="5"/>
  <c r="I19" i="14" s="1"/>
  <c r="G20" i="5"/>
  <c r="I18" i="14" s="1"/>
  <c r="G18" i="5"/>
  <c r="I16" i="14" s="1"/>
  <c r="G17" i="5"/>
  <c r="I15" i="14" s="1"/>
  <c r="G16" i="5"/>
  <c r="I14" i="14" s="1"/>
  <c r="G15" i="5"/>
  <c r="I13" i="14" s="1"/>
  <c r="G14" i="5"/>
  <c r="I12" i="14" s="1"/>
  <c r="G13" i="5"/>
  <c r="I11" i="14" s="1"/>
  <c r="G12" i="5"/>
  <c r="I10" i="14" s="1"/>
  <c r="G11" i="5"/>
  <c r="I9" i="14" s="1"/>
  <c r="G10" i="5"/>
  <c r="I8" i="14" s="1"/>
  <c r="G9" i="5"/>
  <c r="I7" i="14" s="1"/>
  <c r="G26" i="1"/>
  <c r="E21" i="14" s="1"/>
  <c r="G25" i="1"/>
  <c r="E20" i="14" s="1"/>
  <c r="G24" i="1"/>
  <c r="E19" i="14" s="1"/>
  <c r="G23" i="1"/>
  <c r="E18" i="14" s="1"/>
  <c r="G21" i="1"/>
  <c r="E16" i="14" s="1"/>
  <c r="G20" i="1"/>
  <c r="E15" i="14" s="1"/>
  <c r="G18" i="1"/>
  <c r="E13" i="14" s="1"/>
  <c r="G19" i="1"/>
  <c r="E14" i="14" s="1"/>
  <c r="G17" i="1"/>
  <c r="E12" i="14" s="1"/>
  <c r="G16" i="1"/>
  <c r="E11" i="14" s="1"/>
  <c r="G15" i="1"/>
  <c r="E10" i="14" s="1"/>
  <c r="G14" i="1"/>
  <c r="E9" i="14" s="1"/>
  <c r="G13" i="1"/>
  <c r="E8" i="14" s="1"/>
  <c r="G12" i="1"/>
  <c r="E7" i="14" s="1"/>
  <c r="B10" i="14"/>
  <c r="G49" i="14" l="1"/>
  <c r="B25" i="18" s="1"/>
  <c r="N24" i="14"/>
  <c r="B12" i="18" s="1"/>
  <c r="K49" i="14"/>
  <c r="B29" i="18" s="1"/>
  <c r="P49" i="14"/>
  <c r="B34" i="18" s="1"/>
  <c r="Q48" i="14"/>
  <c r="B54" i="17" s="1"/>
  <c r="M24" i="14"/>
  <c r="B11" i="18" s="1"/>
  <c r="P24" i="14"/>
  <c r="B14" i="18" s="1"/>
  <c r="I49" i="14"/>
  <c r="B27" i="18" s="1"/>
  <c r="H24" i="14"/>
  <c r="B6" i="18" s="1"/>
  <c r="E49" i="14"/>
  <c r="B23" i="18" s="1"/>
  <c r="Q33" i="14"/>
  <c r="B39" i="17" s="1"/>
  <c r="E24" i="14"/>
  <c r="B3" i="18" s="1"/>
  <c r="Q15" i="14"/>
  <c r="B16" i="17" s="1"/>
  <c r="Q16" i="14"/>
  <c r="B17" i="17" s="1"/>
  <c r="Q34" i="14"/>
  <c r="B40" i="17" s="1"/>
  <c r="H49" i="14"/>
  <c r="B26" i="18" s="1"/>
  <c r="Q11" i="14"/>
  <c r="B12" i="17" s="1"/>
  <c r="B16" i="14"/>
  <c r="J24" i="14"/>
  <c r="B8" i="18" s="1"/>
  <c r="Q32" i="14"/>
  <c r="B38" i="17" s="1"/>
  <c r="F49" i="14"/>
  <c r="B24" i="18" s="1"/>
  <c r="Q44" i="14"/>
  <c r="B50" i="17" s="1"/>
  <c r="Q40" i="14"/>
  <c r="B46" i="17" s="1"/>
  <c r="Q36" i="14"/>
  <c r="B42" i="17" s="1"/>
  <c r="M49" i="14"/>
  <c r="B31" i="18" s="1"/>
  <c r="N49" i="14"/>
  <c r="B32" i="18" s="1"/>
  <c r="O49" i="14"/>
  <c r="B33" i="18" s="1"/>
  <c r="L24" i="14"/>
  <c r="B10" i="18" s="1"/>
  <c r="Q7" i="14"/>
  <c r="B8" i="17" s="1"/>
  <c r="Q20" i="14"/>
  <c r="B21" i="17" s="1"/>
  <c r="O24" i="14"/>
  <c r="B13" i="18" s="1"/>
  <c r="Q47" i="14"/>
  <c r="B53" i="17" s="1"/>
  <c r="Q39" i="14"/>
  <c r="B45" i="17" s="1"/>
  <c r="Q22" i="14"/>
  <c r="B23" i="17" s="1"/>
  <c r="I24" i="14"/>
  <c r="B7" i="18" s="1"/>
  <c r="K24" i="14"/>
  <c r="B9" i="18" s="1"/>
  <c r="G24" i="14"/>
  <c r="B5" i="18" s="1"/>
  <c r="Q43" i="14"/>
  <c r="B49" i="17" s="1"/>
  <c r="Q35" i="14"/>
  <c r="B41" i="17" s="1"/>
  <c r="Q23" i="14"/>
  <c r="B24" i="17" s="1"/>
  <c r="Q17" i="14"/>
  <c r="B18" i="17" s="1"/>
  <c r="Q8" i="14"/>
  <c r="B9" i="17" s="1"/>
  <c r="Q21" i="14"/>
  <c r="B22" i="17" s="1"/>
  <c r="Q13" i="14"/>
  <c r="B14" i="17" s="1"/>
  <c r="Q46" i="14"/>
  <c r="B52" i="17" s="1"/>
  <c r="Q42" i="14"/>
  <c r="B48" i="17" s="1"/>
  <c r="Q38" i="14"/>
  <c r="B44" i="17" s="1"/>
  <c r="Q5" i="14"/>
  <c r="B6" i="17" s="1"/>
  <c r="Q12" i="14"/>
  <c r="B13" i="17" s="1"/>
  <c r="Q9" i="14"/>
  <c r="B10" i="17" s="1"/>
  <c r="Q18" i="14"/>
  <c r="B19" i="17" s="1"/>
  <c r="Q10" i="14"/>
  <c r="B11" i="17" s="1"/>
  <c r="Q14" i="14"/>
  <c r="B15" i="17" s="1"/>
  <c r="Q19" i="14"/>
  <c r="B20" i="17" s="1"/>
  <c r="Q6" i="14"/>
  <c r="B7" i="17" s="1"/>
  <c r="Q45" i="14"/>
  <c r="B51" i="17" s="1"/>
  <c r="Q41" i="14"/>
  <c r="B47" i="17" s="1"/>
  <c r="F24" i="14"/>
  <c r="B4" i="18" s="1"/>
  <c r="Q4" i="14"/>
  <c r="B5" i="17" s="1"/>
  <c r="B16" i="18" l="1"/>
  <c r="Q49" i="14"/>
  <c r="Q24" i="14"/>
  <c r="B25" i="17" s="1"/>
</calcChain>
</file>

<file path=xl/sharedStrings.xml><?xml version="1.0" encoding="utf-8"?>
<sst xmlns="http://schemas.openxmlformats.org/spreadsheetml/2006/main" count="621" uniqueCount="97">
  <si>
    <t>Dates</t>
  </si>
  <si>
    <t>Types d'actions</t>
  </si>
  <si>
    <t>Estimation population touchée</t>
  </si>
  <si>
    <t>Expositions</t>
  </si>
  <si>
    <t>Accueil de classes</t>
  </si>
  <si>
    <t>Concerts, projections</t>
  </si>
  <si>
    <t>Accueil périscolaire (TAP)</t>
  </si>
  <si>
    <t>Séance de  conte - enfant</t>
  </si>
  <si>
    <t>Club de lecteurs, ateliers d'écriture</t>
  </si>
  <si>
    <t>Janvier</t>
  </si>
  <si>
    <t>Liste des actions pour la création du menu déroulant</t>
  </si>
  <si>
    <t xml:space="preserve">Si besoin d'enlever une action, il faut simplement supprimer la ligne concernée par cette action </t>
  </si>
  <si>
    <t>Actions</t>
  </si>
  <si>
    <t>Expositions - enfants</t>
  </si>
  <si>
    <t>Conférences, rencontres, lectures</t>
  </si>
  <si>
    <t>Conférences, rencontres, lectures - enfants</t>
  </si>
  <si>
    <t>Concerts, projections - enfants</t>
  </si>
  <si>
    <t>Séance de  conte</t>
  </si>
  <si>
    <t>Fêtes, salons du livre, festival</t>
  </si>
  <si>
    <t>Fêtes, salons du livre, festival - enfants</t>
  </si>
  <si>
    <t>Autres</t>
  </si>
  <si>
    <t>Autres - enfants</t>
  </si>
  <si>
    <r>
      <t xml:space="preserve">Si besoin d'ajouter une action, il faut </t>
    </r>
    <r>
      <rPr>
        <b/>
        <i/>
        <sz val="11"/>
        <color indexed="10"/>
        <rFont val="Arial1"/>
      </rPr>
      <t>insérer</t>
    </r>
    <r>
      <rPr>
        <i/>
        <sz val="11"/>
        <color indexed="8"/>
        <rFont val="Arial1"/>
      </rPr>
      <t xml:space="preserve"> une ligne </t>
    </r>
    <r>
      <rPr>
        <i/>
        <u/>
        <sz val="11"/>
        <color indexed="8"/>
        <rFont val="Arial1"/>
      </rPr>
      <t>dans</t>
    </r>
    <r>
      <rPr>
        <i/>
        <sz val="11"/>
        <color indexed="8"/>
        <rFont val="Arial1"/>
      </rPr>
      <t xml:space="preserve"> ce tableau, donner un nom à cette nouvelle action. On retrouvera cette nouvelle action dans le menu déroulant. </t>
    </r>
  </si>
  <si>
    <t>Février</t>
  </si>
  <si>
    <t>Club de lecteurs, ateliers d'écriture - enfants</t>
  </si>
  <si>
    <t>Nombre d'actions</t>
  </si>
  <si>
    <t>Mai</t>
  </si>
  <si>
    <t>FEVRIER</t>
  </si>
  <si>
    <t>Mars</t>
  </si>
  <si>
    <t>Avril</t>
  </si>
  <si>
    <t>JUIN</t>
  </si>
  <si>
    <t>JUILLET</t>
  </si>
  <si>
    <t>AOUT</t>
  </si>
  <si>
    <t>Octobre</t>
  </si>
  <si>
    <t>Novembre</t>
  </si>
  <si>
    <t>Décembre</t>
  </si>
  <si>
    <t>TOTAL</t>
  </si>
  <si>
    <t xml:space="preserve">Fréquentation </t>
  </si>
  <si>
    <t>Juin</t>
  </si>
  <si>
    <t>Juillet</t>
  </si>
  <si>
    <t>Août</t>
  </si>
  <si>
    <t>Septembre</t>
  </si>
  <si>
    <t>SEPTEMBRE</t>
  </si>
  <si>
    <t xml:space="preserve">TOTAL ACTIONS </t>
  </si>
  <si>
    <t>FREQUENTATION PAR TYPES D'ACTIONS</t>
  </si>
  <si>
    <t>REPORT MENSUEL</t>
  </si>
  <si>
    <t>MARS</t>
  </si>
  <si>
    <t>AVRIL</t>
  </si>
  <si>
    <t>MAI</t>
  </si>
  <si>
    <t>ACTIONS / PUBLIC</t>
  </si>
  <si>
    <t>OCTOBRE</t>
  </si>
  <si>
    <t>TOTAL FREQUENTATION</t>
  </si>
  <si>
    <t>H1</t>
  </si>
  <si>
    <t xml:space="preserve">Mois </t>
  </si>
  <si>
    <t>H4</t>
  </si>
  <si>
    <t>Nombre d'enfants*</t>
  </si>
  <si>
    <t>opération de tri, en utilisant la petite flèche, on choisit les items que l'on souhaite compter</t>
  </si>
  <si>
    <t>Ces cases se rempliront automatiquement. Attention ne pas toucher aux formules mathématiques</t>
  </si>
  <si>
    <r>
      <rPr>
        <b/>
        <sz val="11"/>
        <color indexed="10"/>
        <rFont val="Calibri"/>
        <family val="2"/>
      </rPr>
      <t>Attention pour l'item Accueil de classe 
Ne pas remplir la  case</t>
    </r>
    <r>
      <rPr>
        <sz val="11"/>
        <color theme="1"/>
        <rFont val="Calibri"/>
        <family val="2"/>
        <scheme val="minor"/>
      </rPr>
      <t xml:space="preserve"> "</t>
    </r>
    <r>
      <rPr>
        <i/>
        <sz val="11"/>
        <color indexed="8"/>
        <rFont val="Calibri"/>
        <family val="2"/>
      </rPr>
      <t xml:space="preserve">estimation de la population touchée </t>
    </r>
    <r>
      <rPr>
        <sz val="11"/>
        <color theme="1"/>
        <rFont val="Calibri"/>
        <family val="2"/>
        <scheme val="minor"/>
      </rPr>
      <t xml:space="preserve">".
La case </t>
    </r>
    <r>
      <rPr>
        <i/>
        <sz val="11"/>
        <color indexed="8"/>
        <rFont val="Calibri"/>
        <family val="2"/>
      </rPr>
      <t>"nombre d'actions</t>
    </r>
    <r>
      <rPr>
        <sz val="11"/>
        <color theme="1"/>
        <rFont val="Calibri"/>
        <family val="2"/>
        <scheme val="minor"/>
      </rPr>
      <t>" s'incrémentera automatiquement à partir des données "</t>
    </r>
    <r>
      <rPr>
        <i/>
        <sz val="11"/>
        <color indexed="8"/>
        <rFont val="Calibri"/>
        <family val="2"/>
      </rPr>
      <t>types d'actions</t>
    </r>
    <r>
      <rPr>
        <sz val="11"/>
        <color theme="1"/>
        <rFont val="Calibri"/>
        <family val="2"/>
        <scheme val="minor"/>
      </rPr>
      <t xml:space="preserve">" que vous aurez remplies dans le tableau de gauche.
</t>
    </r>
    <r>
      <rPr>
        <sz val="11"/>
        <color indexed="10"/>
        <rFont val="Calibri"/>
        <family val="2"/>
      </rPr>
      <t xml:space="preserve">Attention </t>
    </r>
    <r>
      <rPr>
        <sz val="11"/>
        <color theme="1"/>
        <rFont val="Calibri"/>
        <family val="2"/>
        <scheme val="minor"/>
      </rPr>
      <t xml:space="preserve">le nombre d'enfant accueillis et le nombre de classes venant à la bibliothèque seront mentionnés dans l'onglet "Total année"
Rappel :  pour le rapport SLL on compte 
</t>
    </r>
    <r>
      <rPr>
        <b/>
        <sz val="11"/>
        <color indexed="8"/>
        <rFont val="Calibri"/>
        <family val="2"/>
      </rPr>
      <t xml:space="preserve">le nombre d'accueils de classe </t>
    </r>
    <r>
      <rPr>
        <sz val="11"/>
        <color theme="1"/>
        <rFont val="Calibri"/>
        <family val="2"/>
        <scheme val="minor"/>
      </rPr>
      <t xml:space="preserve">= nombre de passage de la ou des  </t>
    </r>
    <r>
      <rPr>
        <sz val="11"/>
        <rFont val="Calibri"/>
        <family val="2"/>
      </rPr>
      <t xml:space="preserve">classe(s) = ici le nombre d'actions
</t>
    </r>
    <r>
      <rPr>
        <b/>
        <sz val="11"/>
        <rFont val="Calibri"/>
        <family val="2"/>
      </rPr>
      <t>le nombre de classes accueillies</t>
    </r>
    <r>
      <rPr>
        <sz val="11"/>
        <color theme="1"/>
        <rFont val="Calibri"/>
        <family val="2"/>
        <scheme val="minor"/>
      </rPr>
      <t xml:space="preserve"> = nombre de classes touchées  
</t>
    </r>
    <r>
      <rPr>
        <b/>
        <sz val="11"/>
        <color indexed="8"/>
        <rFont val="Calibri"/>
        <family val="2"/>
      </rPr>
      <t>L</t>
    </r>
    <r>
      <rPr>
        <b/>
        <sz val="11"/>
        <rFont val="Calibri"/>
        <family val="2"/>
      </rPr>
      <t>e nombre d'enfants</t>
    </r>
    <r>
      <rPr>
        <sz val="11"/>
        <color theme="1"/>
        <rFont val="Calibri"/>
        <family val="2"/>
        <scheme val="minor"/>
      </rPr>
      <t xml:space="preserve"> = le nombre d'enfant bénéficiant de l'action. 
</t>
    </r>
    <r>
      <rPr>
        <i/>
        <sz val="11"/>
        <color indexed="8"/>
        <rFont val="Calibri"/>
        <family val="2"/>
      </rPr>
      <t xml:space="preserve">ex.Pour  3 classes de 25 élèves chacune se rendant à la bibliothèque tous les mois, on comptera :
le nombre de classes accueillies :  3
le nombre d'accueils de classe : 36  ( 3 classses * 12 mois)
le nombre d'enfants accueillis :  75 (3 classes *25 élèves)  </t>
    </r>
  </si>
  <si>
    <t>Si vous avez des actions mensuelles récurrentes, il faudra remplir les différents onglets mensuels.</t>
  </si>
  <si>
    <t>Total mensuel de fréquentation de l'ensemble  des activités</t>
  </si>
  <si>
    <t>menu déroulant présentant l'ensemble des actions proposées par le SLL- cliquer sur la petite flèche  qui apparait lorsque le curseur est dans la case. Apparaîtra la liste des items.
Voir explications dans le dernier onglet "menu déroulant"pour ajouter ou enlever des actions.</t>
  </si>
  <si>
    <t>Formations au public</t>
  </si>
  <si>
    <t>Accueil de classes collège</t>
  </si>
  <si>
    <t>Accueil de classes lycée</t>
  </si>
  <si>
    <t>Nombre de classes primaires et maternelles venant à la bibliothèque</t>
  </si>
  <si>
    <t>Nombre de classes collège  venant à la bibliothèque</t>
  </si>
  <si>
    <t>Nombre de classes lycée  venant à la bibliothèque</t>
  </si>
  <si>
    <t>*une classe de 25 élèves se rendant à la bibliothèque tous les mois sera comptée pour 25 et non pas 25*12</t>
  </si>
  <si>
    <t>Accueil de classes primaires et maternelles</t>
  </si>
  <si>
    <t>Portage à domicile</t>
  </si>
  <si>
    <t>Nombre d'actions réalisées</t>
  </si>
  <si>
    <t>Fréquentation des actions</t>
  </si>
  <si>
    <t xml:space="preserve">Dans la mesure où le SLL distingue les actions tous publics et les actions enfants, il est  nécessaire de faire apparaître cette distinction dans le tableau. 
Ne pas compter les actions spécifiquement destinées aux enfants dans les actions tout public </t>
  </si>
  <si>
    <t>NOVEMBRE</t>
  </si>
  <si>
    <t>DECEMBRE</t>
  </si>
  <si>
    <t>REPORT DE L'ANNEE</t>
  </si>
  <si>
    <t>Répond en partie à H1,  H4 et H5</t>
  </si>
  <si>
    <t>H5</t>
  </si>
  <si>
    <t>H7</t>
  </si>
  <si>
    <t>∆ pour les expositions - salons qui peuvent durer plusieurs jours (mais qui ne seront comptablisés qu'une fois)  il ne faut pas créer à chaque fois la manifestation, mais penser à ajouter à la première occurence créée,  le nombre de visiteurs</t>
  </si>
  <si>
    <t>JANVIER</t>
  </si>
  <si>
    <t>Ce tableau de bord répond en partie aux questions des parties  H1, H4, H5, H7 du questionnaire SLL</t>
  </si>
  <si>
    <r>
      <t xml:space="preserve">TABLEAU DE BORD  - ACTION CULTURELLE
</t>
    </r>
    <r>
      <rPr>
        <b/>
        <sz val="14"/>
        <color indexed="8"/>
        <rFont val="Calibri"/>
        <family val="2"/>
      </rPr>
      <t xml:space="preserve">   Section H du rapport annuel SLL</t>
    </r>
  </si>
  <si>
    <t>Soit vous utilisez un seul tableau pour l'année si vous ne faites pas beaucoup d'action, soit un tableau mensuel - Si tableau mensuel, il faut alors utiliser un dernier tableau pour comptabiliser l'ensemble des mois, vous le trouverez sous l'onglet "Total année 2021", tableau qui se genère automatiquement</t>
  </si>
  <si>
    <t>Les ajouts d'items sont possible afin de personnaliser cet outil - Voir avec Catherine Picard si besoin - exemple si vous souhaitez ajouter un accueil de classe maternelle ou enlever un accueil classe lycée etc.</t>
  </si>
  <si>
    <t>∆ il faudra penser à ajouter cette action dans l'ensemble des autres tableaux de comptage, avec les formules de comptabilité</t>
  </si>
  <si>
    <t>TOTAL année 2022</t>
  </si>
  <si>
    <t>TOTAL annuel</t>
  </si>
  <si>
    <t>Total annuel</t>
  </si>
  <si>
    <t>ACTIONS MENSUELLES</t>
  </si>
  <si>
    <t>pour le détail des actions se référer au total de l'année</t>
  </si>
  <si>
    <t xml:space="preserve">FRÉQUENTATION </t>
  </si>
  <si>
    <r>
      <rPr>
        <b/>
        <i/>
        <sz val="11"/>
        <color rgb="FFFF0000"/>
        <rFont val="Calibri"/>
        <family val="2"/>
        <scheme val="minor"/>
      </rPr>
      <t xml:space="preserve">Obligation de remplir ces cases manuellement </t>
    </r>
    <r>
      <rPr>
        <i/>
        <sz val="11"/>
        <color rgb="FFFF0000"/>
        <rFont val="Calibri"/>
        <family val="2"/>
        <scheme val="minor"/>
      </rPr>
      <t>après avoir additionné les valeurs correspondant à chaque type d'actions dans le tableau de gauche. 
Si vous maitrisez les opérations de tri et/ou filtre vous pouvez vous aider de cet outil ; vous le trouverez au niveau de la flèche violette (tableau de gauche)</t>
    </r>
  </si>
  <si>
    <t>Si vous n'avez pas beaucoup d'actions dans l'année, utilisez un seul mois (janvier par exemple)  qui récapitulera l'ensemble de vos actions.</t>
  </si>
  <si>
    <t>∆ pour les expositions - salons qui peuvent durer plusieurs jours (mais qui ne seront comptablisés qu'une fois)  il ne faut pas créer à chaque fois la manifestation, mais penser à ajouter à la première occurence créée, le nombre de visiteurs</t>
  </si>
  <si>
    <t>Les ajouts d'actions dans le menu déroulant sont possibles afin de personnaliser cet outil - Voir avec Catherine Picard si besoin - exemple club échecs, ateliers théatres, mais il faudra prévoir d'ajouter cette nouvelle action dans l'ensemble des tableaux. Et basculer les données dans "autres" dans la réponse au questionnaire SLL.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</si>
</sst>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0&quot; &quot;[$€-40C];[Red]&quot;-&quot;#,##0.00&quot; &quot;[$€-40C]"/>
  </numFmts>
  <fonts count="36">
    <font>
      <sz val="11"/>
      <color theme="1"/>
      <name val="Calibri"/>
      <family val="2"/>
      <scheme val="minor"/>
    </font>
    <font>
      <i/>
      <sz val="11"/>
      <color indexed="8"/>
      <name val="Arial1"/>
    </font>
    <font>
      <b/>
      <i/>
      <sz val="11"/>
      <color indexed="10"/>
      <name val="Arial1"/>
    </font>
    <font>
      <i/>
      <u/>
      <sz val="11"/>
      <color indexed="8"/>
      <name val="Arial1"/>
    </font>
    <font>
      <sz val="11"/>
      <color indexed="10"/>
      <name val="Calibri"/>
      <family val="2"/>
    </font>
    <font>
      <b/>
      <sz val="11"/>
      <color indexed="8"/>
      <name val="Calibri"/>
      <family val="2"/>
    </font>
    <font>
      <b/>
      <sz val="11"/>
      <color indexed="10"/>
      <name val="Calibri"/>
      <family val="2"/>
    </font>
    <font>
      <i/>
      <sz val="11"/>
      <color indexed="8"/>
      <name val="Calibri"/>
      <family val="2"/>
    </font>
    <font>
      <sz val="11"/>
      <name val="Calibri"/>
      <family val="2"/>
    </font>
    <font>
      <b/>
      <sz val="11"/>
      <name val="Calibri"/>
      <family val="2"/>
    </font>
    <font>
      <b/>
      <sz val="14"/>
      <color indexed="8"/>
      <name val="Calibri"/>
      <family val="2"/>
    </font>
    <font>
      <sz val="11"/>
      <color theme="1"/>
      <name val="Calibri"/>
      <family val="2"/>
      <scheme val="minor"/>
    </font>
    <font>
      <sz val="11"/>
      <color rgb="FFFF0000"/>
      <name val="Calibri"/>
      <family val="2"/>
      <scheme val="minor"/>
    </font>
    <font>
      <b/>
      <i/>
      <sz val="16"/>
      <color theme="1"/>
      <name val="Arial1"/>
      <family val="2"/>
    </font>
    <font>
      <sz val="11"/>
      <color theme="1"/>
      <name val="Arial1"/>
      <family val="2"/>
    </font>
    <font>
      <b/>
      <i/>
      <u/>
      <sz val="11"/>
      <color theme="1"/>
      <name val="Arial1"/>
      <family val="2"/>
    </font>
    <font>
      <b/>
      <sz val="11"/>
      <color theme="1"/>
      <name val="Calibri"/>
      <family val="2"/>
      <scheme val="minor"/>
    </font>
    <font>
      <b/>
      <sz val="11"/>
      <color theme="1"/>
      <name val="Arial1"/>
      <family val="2"/>
    </font>
    <font>
      <b/>
      <sz val="12"/>
      <color theme="1"/>
      <name val="Calibri"/>
      <family val="2"/>
      <scheme val="minor"/>
    </font>
    <font>
      <i/>
      <sz val="11"/>
      <color theme="1"/>
      <name val="Arial1"/>
    </font>
    <font>
      <b/>
      <sz val="11"/>
      <color rgb="FFFF0000"/>
      <name val="Calibri"/>
      <family val="2"/>
      <scheme val="minor"/>
    </font>
    <font>
      <i/>
      <sz val="11"/>
      <color theme="1"/>
      <name val="Calibri"/>
      <family val="2"/>
      <scheme val="minor"/>
    </font>
    <font>
      <sz val="11"/>
      <color theme="1"/>
      <name val="Calibri"/>
      <family val="2"/>
    </font>
    <font>
      <i/>
      <sz val="11"/>
      <color rgb="FFFF0000"/>
      <name val="Calibri"/>
      <family val="2"/>
      <scheme val="minor"/>
    </font>
    <font>
      <i/>
      <sz val="11"/>
      <name val="Calibri"/>
      <family val="2"/>
      <scheme val="minor"/>
    </font>
    <font>
      <sz val="11"/>
      <name val="Calibri"/>
      <family val="2"/>
      <scheme val="minor"/>
    </font>
    <font>
      <sz val="11"/>
      <color rgb="FFFF0000"/>
      <name val="Calibri"/>
      <family val="2"/>
    </font>
    <font>
      <b/>
      <sz val="12"/>
      <color rgb="FFFF0000"/>
      <name val="Calibri"/>
      <family val="2"/>
      <scheme val="minor"/>
    </font>
    <font>
      <b/>
      <sz val="16"/>
      <color theme="1"/>
      <name val="Calibri"/>
      <family val="2"/>
      <scheme val="minor"/>
    </font>
    <font>
      <b/>
      <sz val="11"/>
      <color theme="1"/>
      <name val="Arial1"/>
    </font>
    <font>
      <sz val="16"/>
      <color theme="1"/>
      <name val="Calibri"/>
      <family val="2"/>
      <scheme val="minor"/>
    </font>
    <font>
      <sz val="12"/>
      <color theme="1"/>
      <name val="Calibri"/>
      <family val="2"/>
      <scheme val="minor"/>
    </font>
    <font>
      <b/>
      <sz val="18"/>
      <color theme="1"/>
      <name val="Calibri"/>
      <family val="2"/>
      <scheme val="minor"/>
    </font>
    <font>
      <b/>
      <sz val="11"/>
      <name val="Calibri"/>
      <family val="2"/>
      <scheme val="minor"/>
    </font>
    <font>
      <sz val="11"/>
      <color theme="0"/>
      <name val="Calibri"/>
      <family val="2"/>
      <scheme val="minor"/>
    </font>
    <font>
      <b/>
      <i/>
      <sz val="11"/>
      <color rgb="FFFF0000"/>
      <name val="Calibri"/>
      <family val="2"/>
      <scheme val="minor"/>
    </font>
  </fonts>
  <fills count="15">
    <fill>
      <patternFill patternType="none"/>
    </fill>
    <fill>
      <patternFill patternType="gray125"/>
    </fill>
    <fill>
      <patternFill patternType="solid">
        <fgColor rgb="FFFFC000"/>
        <bgColor indexed="64"/>
      </patternFill>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4"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double">
        <color theme="8" tint="-0.24994659260841701"/>
      </left>
      <right style="double">
        <color theme="8" tint="-0.24994659260841701"/>
      </right>
      <top style="double">
        <color theme="8" tint="-0.24994659260841701"/>
      </top>
      <bottom style="double">
        <color theme="8" tint="-0.24994659260841701"/>
      </bottom>
      <diagonal/>
    </border>
    <border>
      <left style="double">
        <color theme="8" tint="-0.24994659260841701"/>
      </left>
      <right style="double">
        <color theme="8" tint="-0.24994659260841701"/>
      </right>
      <top/>
      <bottom/>
      <diagonal/>
    </border>
    <border>
      <left style="double">
        <color theme="8" tint="-0.24994659260841701"/>
      </left>
      <right style="double">
        <color theme="8" tint="-0.24994659260841701"/>
      </right>
      <top/>
      <bottom style="double">
        <color theme="8" tint="-0.24994659260841701"/>
      </bottom>
      <diagonal/>
    </border>
    <border>
      <left style="double">
        <color theme="8" tint="-0.24994659260841701"/>
      </left>
      <right/>
      <top style="double">
        <color theme="8" tint="-0.24994659260841701"/>
      </top>
      <bottom style="double">
        <color theme="8" tint="-0.24994659260841701"/>
      </bottom>
      <diagonal/>
    </border>
    <border>
      <left/>
      <right style="double">
        <color theme="8" tint="-0.24994659260841701"/>
      </right>
      <top style="double">
        <color theme="8" tint="-0.24994659260841701"/>
      </top>
      <bottom style="double">
        <color theme="8" tint="-0.24994659260841701"/>
      </bottom>
      <diagonal/>
    </border>
  </borders>
  <cellStyleXfs count="7">
    <xf numFmtId="0" fontId="0" fillId="0" borderId="0"/>
    <xf numFmtId="0" fontId="13" fillId="0" borderId="0">
      <alignment horizontal="center"/>
    </xf>
    <xf numFmtId="0" fontId="13" fillId="0" borderId="0">
      <alignment horizontal="center" textRotation="90"/>
    </xf>
    <xf numFmtId="0" fontId="14" fillId="0" borderId="0"/>
    <xf numFmtId="0" fontId="14" fillId="0" borderId="0"/>
    <xf numFmtId="0" fontId="15" fillId="0" borderId="0"/>
    <xf numFmtId="164" fontId="15" fillId="0" borderId="0"/>
  </cellStyleXfs>
  <cellXfs count="90">
    <xf numFmtId="0" fontId="0" fillId="0" borderId="0" xfId="0"/>
    <xf numFmtId="0" fontId="14" fillId="0" borderId="1" xfId="3" applyBorder="1"/>
    <xf numFmtId="0" fontId="14" fillId="0" borderId="1" xfId="3" applyFill="1" applyBorder="1"/>
    <xf numFmtId="0" fontId="14" fillId="0" borderId="0" xfId="3" applyFill="1"/>
    <xf numFmtId="0" fontId="16" fillId="2" borderId="1" xfId="3" applyFont="1" applyFill="1" applyBorder="1" applyAlignment="1">
      <alignment vertical="center" wrapText="1"/>
    </xf>
    <xf numFmtId="0" fontId="16" fillId="2" borderId="1" xfId="3" applyFont="1" applyFill="1" applyBorder="1" applyAlignment="1">
      <alignment vertical="center"/>
    </xf>
    <xf numFmtId="16" fontId="14" fillId="0" borderId="1" xfId="3" applyNumberFormat="1" applyFill="1" applyBorder="1"/>
    <xf numFmtId="16" fontId="14" fillId="0" borderId="1" xfId="3" applyNumberFormat="1" applyBorder="1"/>
    <xf numFmtId="16" fontId="17" fillId="0" borderId="1" xfId="3" applyNumberFormat="1" applyFont="1" applyBorder="1"/>
    <xf numFmtId="0" fontId="18" fillId="0" borderId="0" xfId="0" applyFont="1"/>
    <xf numFmtId="0" fontId="14" fillId="0" borderId="0" xfId="4"/>
    <xf numFmtId="0" fontId="19" fillId="0" borderId="0" xfId="4" applyFont="1"/>
    <xf numFmtId="0" fontId="11" fillId="3" borderId="1" xfId="4" applyFont="1" applyFill="1" applyBorder="1"/>
    <xf numFmtId="0" fontId="14" fillId="0" borderId="0" xfId="4" applyBorder="1"/>
    <xf numFmtId="0" fontId="0" fillId="0" borderId="1" xfId="0" applyBorder="1"/>
    <xf numFmtId="0" fontId="11" fillId="3" borderId="1" xfId="4" applyFont="1" applyFill="1" applyBorder="1"/>
    <xf numFmtId="0" fontId="12" fillId="0" borderId="1" xfId="0" applyFont="1" applyBorder="1"/>
    <xf numFmtId="0" fontId="20" fillId="0" borderId="1" xfId="0" applyFont="1" applyBorder="1"/>
    <xf numFmtId="0" fontId="21" fillId="0" borderId="0" xfId="0" applyFont="1"/>
    <xf numFmtId="0" fontId="22" fillId="0" borderId="0" xfId="0" applyFont="1"/>
    <xf numFmtId="0" fontId="11" fillId="4" borderId="0" xfId="4" applyFont="1" applyFill="1" applyBorder="1"/>
    <xf numFmtId="0" fontId="16" fillId="2" borderId="1" xfId="3" applyFont="1" applyFill="1" applyBorder="1" applyAlignment="1">
      <alignment horizontal="center" vertical="center"/>
    </xf>
    <xf numFmtId="0" fontId="16" fillId="2" borderId="1" xfId="3" applyFont="1" applyFill="1" applyBorder="1" applyAlignment="1">
      <alignment horizontal="center" vertical="center" wrapText="1"/>
    </xf>
    <xf numFmtId="0" fontId="0" fillId="0" borderId="0" xfId="0" applyFill="1" applyBorder="1"/>
    <xf numFmtId="0" fontId="11" fillId="0" borderId="0" xfId="4" applyFont="1" applyFill="1" applyBorder="1"/>
    <xf numFmtId="0" fontId="20" fillId="4" borderId="1" xfId="4" applyFont="1" applyFill="1" applyBorder="1"/>
    <xf numFmtId="0" fontId="20" fillId="0" borderId="0" xfId="0" applyFont="1" applyBorder="1"/>
    <xf numFmtId="0" fontId="16" fillId="5" borderId="1" xfId="0" applyFont="1" applyFill="1" applyBorder="1"/>
    <xf numFmtId="0" fontId="0" fillId="6" borderId="1" xfId="0" applyFill="1" applyBorder="1"/>
    <xf numFmtId="8" fontId="18" fillId="0" borderId="0" xfId="0" applyNumberFormat="1" applyFont="1"/>
    <xf numFmtId="0" fontId="0" fillId="7" borderId="1" xfId="0" applyFill="1" applyBorder="1"/>
    <xf numFmtId="0" fontId="0" fillId="0" borderId="0" xfId="0" applyAlignment="1">
      <alignment vertical="top" wrapText="1"/>
    </xf>
    <xf numFmtId="0" fontId="0" fillId="0" borderId="0" xfId="0" applyAlignment="1">
      <alignment vertical="top"/>
    </xf>
    <xf numFmtId="0" fontId="23" fillId="0" borderId="10" xfId="0" applyFont="1" applyBorder="1" applyAlignment="1">
      <alignment vertical="top" wrapText="1"/>
    </xf>
    <xf numFmtId="0" fontId="14" fillId="7" borderId="1" xfId="3" applyFill="1" applyBorder="1"/>
    <xf numFmtId="0" fontId="11" fillId="3" borderId="1" xfId="4" applyFont="1" applyFill="1" applyBorder="1"/>
    <xf numFmtId="0" fontId="24" fillId="0" borderId="0" xfId="0" applyFont="1"/>
    <xf numFmtId="0" fontId="25" fillId="0" borderId="0" xfId="0" applyFont="1"/>
    <xf numFmtId="0" fontId="0" fillId="0" borderId="0" xfId="0" applyAlignment="1">
      <alignment horizontal="center"/>
    </xf>
    <xf numFmtId="0" fontId="11" fillId="3" borderId="1" xfId="4" applyFont="1" applyFill="1" applyBorder="1"/>
    <xf numFmtId="0" fontId="26" fillId="0" borderId="0" xfId="0" applyFont="1"/>
    <xf numFmtId="0" fontId="11" fillId="3" borderId="1" xfId="4" applyFont="1" applyFill="1" applyBorder="1"/>
    <xf numFmtId="0" fontId="0" fillId="4" borderId="1" xfId="0" applyFill="1" applyBorder="1"/>
    <xf numFmtId="0" fontId="0" fillId="0" borderId="1" xfId="0" applyBorder="1" applyAlignment="1">
      <alignment wrapText="1"/>
    </xf>
    <xf numFmtId="0" fontId="0" fillId="0" borderId="0" xfId="0" applyBorder="1"/>
    <xf numFmtId="0" fontId="0" fillId="0" borderId="1" xfId="0" applyBorder="1" applyAlignment="1">
      <alignment vertical="top" wrapText="1"/>
    </xf>
    <xf numFmtId="0" fontId="16" fillId="0" borderId="1" xfId="0" applyFont="1" applyBorder="1" applyAlignment="1">
      <alignment vertical="center"/>
    </xf>
    <xf numFmtId="0" fontId="20" fillId="0" borderId="1" xfId="0" applyFont="1" applyFill="1" applyBorder="1" applyAlignment="1">
      <alignment vertical="center"/>
    </xf>
    <xf numFmtId="0" fontId="20" fillId="3" borderId="1" xfId="4" applyFont="1" applyFill="1" applyBorder="1" applyAlignment="1">
      <alignment horizontal="center" vertical="center"/>
    </xf>
    <xf numFmtId="0" fontId="11" fillId="3" borderId="1" xfId="4" applyFont="1" applyFill="1" applyBorder="1"/>
    <xf numFmtId="0" fontId="11" fillId="8" borderId="1" xfId="4" applyFont="1" applyFill="1" applyBorder="1"/>
    <xf numFmtId="0" fontId="11" fillId="9" borderId="1" xfId="4" applyFont="1" applyFill="1" applyBorder="1"/>
    <xf numFmtId="0" fontId="0" fillId="10" borderId="1" xfId="0" applyFill="1" applyBorder="1"/>
    <xf numFmtId="0" fontId="16" fillId="10" borderId="1" xfId="0" applyFont="1" applyFill="1" applyBorder="1" applyAlignment="1">
      <alignment horizontal="center" vertical="center"/>
    </xf>
    <xf numFmtId="0" fontId="16" fillId="10" borderId="1" xfId="0" applyFont="1" applyFill="1" applyBorder="1" applyAlignment="1">
      <alignment vertical="center"/>
    </xf>
    <xf numFmtId="0" fontId="16" fillId="10" borderId="1" xfId="0" applyFont="1" applyFill="1" applyBorder="1" applyAlignment="1">
      <alignment vertical="center" wrapText="1"/>
    </xf>
    <xf numFmtId="0" fontId="27" fillId="0" borderId="1" xfId="0" applyFont="1" applyBorder="1"/>
    <xf numFmtId="0" fontId="27" fillId="0" borderId="2" xfId="0" applyFont="1" applyBorder="1"/>
    <xf numFmtId="0" fontId="12" fillId="6" borderId="1" xfId="0" applyFont="1" applyFill="1" applyBorder="1"/>
    <xf numFmtId="0" fontId="12" fillId="9" borderId="1" xfId="4" applyFont="1" applyFill="1" applyBorder="1"/>
    <xf numFmtId="0" fontId="12" fillId="3" borderId="1" xfId="4" applyFont="1" applyFill="1" applyBorder="1"/>
    <xf numFmtId="0" fontId="12" fillId="8" borderId="1" xfId="4" applyFont="1" applyFill="1" applyBorder="1"/>
    <xf numFmtId="0" fontId="11" fillId="9" borderId="1" xfId="4" applyFont="1" applyFill="1" applyBorder="1"/>
    <xf numFmtId="0" fontId="33" fillId="4" borderId="0" xfId="0" applyFont="1" applyFill="1"/>
    <xf numFmtId="0" fontId="33" fillId="13" borderId="1" xfId="0" applyFont="1" applyFill="1" applyBorder="1" applyAlignment="1">
      <alignment vertical="top"/>
    </xf>
    <xf numFmtId="0" fontId="33" fillId="13" borderId="1" xfId="0" applyFont="1" applyFill="1" applyBorder="1" applyAlignment="1">
      <alignment vertical="top" wrapText="1"/>
    </xf>
    <xf numFmtId="0" fontId="34" fillId="0" borderId="0" xfId="0" applyFont="1"/>
    <xf numFmtId="0" fontId="32" fillId="13" borderId="0" xfId="0" applyFont="1" applyFill="1" applyBorder="1" applyAlignment="1">
      <alignment horizontal="center" vertical="center" wrapText="1"/>
    </xf>
    <xf numFmtId="0" fontId="32" fillId="13" borderId="0" xfId="0" applyFont="1" applyFill="1" applyBorder="1" applyAlignment="1">
      <alignment horizontal="center" vertical="center"/>
    </xf>
    <xf numFmtId="0" fontId="23" fillId="0" borderId="11" xfId="0" applyFont="1" applyBorder="1" applyAlignment="1">
      <alignment horizontal="left" vertical="top" wrapText="1"/>
    </xf>
    <xf numFmtId="0" fontId="23" fillId="0" borderId="12" xfId="0" applyFont="1" applyBorder="1" applyAlignment="1">
      <alignment horizontal="left" vertical="top" wrapText="1"/>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11" borderId="5" xfId="0" applyFont="1" applyFill="1" applyBorder="1" applyAlignment="1">
      <alignment horizontal="center" vertical="center"/>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23" fillId="0" borderId="1" xfId="0" applyFont="1" applyBorder="1" applyAlignment="1">
      <alignment horizontal="left" vertical="top" wrapText="1"/>
    </xf>
    <xf numFmtId="0" fontId="29" fillId="10" borderId="6" xfId="3" applyFont="1" applyFill="1" applyBorder="1" applyAlignment="1">
      <alignment horizontal="center" vertical="center"/>
    </xf>
    <xf numFmtId="0" fontId="29" fillId="10" borderId="7" xfId="3" applyFont="1" applyFill="1" applyBorder="1" applyAlignment="1">
      <alignment horizontal="center" vertical="center"/>
    </xf>
    <xf numFmtId="0" fontId="29" fillId="10" borderId="8" xfId="3" applyFont="1" applyFill="1" applyBorder="1" applyAlignment="1">
      <alignment horizontal="center" vertical="center"/>
    </xf>
    <xf numFmtId="0" fontId="23" fillId="0" borderId="1" xfId="0" applyFont="1" applyBorder="1" applyAlignment="1">
      <alignment horizontal="center" vertical="top" wrapText="1"/>
    </xf>
    <xf numFmtId="0" fontId="29" fillId="10" borderId="9" xfId="3" applyFont="1" applyFill="1" applyBorder="1" applyAlignment="1">
      <alignment horizontal="center" vertical="center"/>
    </xf>
    <xf numFmtId="0" fontId="30" fillId="11" borderId="1" xfId="0" applyFont="1" applyFill="1" applyBorder="1" applyAlignment="1">
      <alignment horizontal="center"/>
    </xf>
    <xf numFmtId="0" fontId="21" fillId="0" borderId="1" xfId="0" applyFont="1" applyBorder="1" applyAlignment="1">
      <alignment horizontal="left" vertical="top" wrapText="1"/>
    </xf>
    <xf numFmtId="0" fontId="16" fillId="12" borderId="1" xfId="0" applyFont="1" applyFill="1" applyBorder="1" applyAlignment="1">
      <alignment horizontal="center" vertical="center"/>
    </xf>
    <xf numFmtId="0" fontId="16" fillId="0" borderId="1" xfId="0" applyFont="1" applyBorder="1" applyAlignment="1">
      <alignment horizontal="center" vertical="center"/>
    </xf>
    <xf numFmtId="0" fontId="16" fillId="14" borderId="0" xfId="0" applyFont="1" applyFill="1" applyAlignment="1">
      <alignment horizontal="center"/>
    </xf>
    <xf numFmtId="0" fontId="31" fillId="9" borderId="3" xfId="4" applyFont="1" applyFill="1" applyBorder="1" applyAlignment="1">
      <alignment horizontal="center" vertical="center"/>
    </xf>
    <xf numFmtId="0" fontId="31" fillId="9" borderId="4" xfId="4" applyFont="1" applyFill="1" applyBorder="1" applyAlignment="1">
      <alignment horizontal="center" vertical="center"/>
    </xf>
    <xf numFmtId="0" fontId="31" fillId="9" borderId="5" xfId="4" applyFont="1" applyFill="1" applyBorder="1" applyAlignment="1">
      <alignment horizontal="center" vertical="center"/>
    </xf>
  </cellXfs>
  <cellStyles count="7">
    <cellStyle name="Heading" xfId="1"/>
    <cellStyle name="Heading1" xfId="2"/>
    <cellStyle name="Normal" xfId="0" builtinId="0"/>
    <cellStyle name="Normal 2" xfId="3"/>
    <cellStyle name="Normal 3" xfId="4"/>
    <cellStyle name="Result" xfId="5"/>
    <cellStyle name="Result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a:pPr>
            <a:r>
              <a:rPr lang="en-US"/>
              <a:t>TOTAL ANNUEL DES ACTIONS</a:t>
            </a:r>
          </a:p>
        </c:rich>
      </c:tx>
      <c:layout/>
      <c:overlay val="0"/>
      <c:spPr>
        <a:solidFill>
          <a:schemeClr val="accent4">
            <a:lumMod val="20000"/>
            <a:lumOff val="80000"/>
          </a:schemeClr>
        </a:solidFill>
      </c:spPr>
    </c:title>
    <c:autoTitleDeleted val="0"/>
    <c:plotArea>
      <c:layout/>
      <c:barChart>
        <c:barDir val="bar"/>
        <c:grouping val="clustered"/>
        <c:varyColors val="0"/>
        <c:ser>
          <c:idx val="0"/>
          <c:order val="0"/>
          <c:tx>
            <c:strRef>
              <c:f>'infographie annuelle'!$B$4</c:f>
              <c:strCache>
                <c:ptCount val="1"/>
                <c:pt idx="0">
                  <c:v>TOTAL annuel</c:v>
                </c:pt>
              </c:strCache>
            </c:strRef>
          </c:tx>
          <c:invertIfNegative val="0"/>
          <c:cat>
            <c:strRef>
              <c:f>'infographie annuelle'!$A$5:$A$24</c:f>
              <c:strCache>
                <c:ptCount val="20"/>
                <c:pt idx="0">
                  <c:v>Accueil de classes primaires et maternelles</c:v>
                </c:pt>
                <c:pt idx="1">
                  <c:v>Accueil de classes collège</c:v>
                </c:pt>
                <c:pt idx="2">
                  <c:v>Accueil de classes lycée</c:v>
                </c:pt>
                <c:pt idx="3">
                  <c:v>Accueil périscolaire (TAP)</c:v>
                </c:pt>
                <c:pt idx="4">
                  <c:v>Expositions</c:v>
                </c:pt>
                <c:pt idx="5">
                  <c:v>Expositions - enfants</c:v>
                </c:pt>
                <c:pt idx="6">
                  <c:v>Conférences, rencontres, lectures</c:v>
                </c:pt>
                <c:pt idx="7">
                  <c:v>Conférences, rencontres, lectures - enfants</c:v>
                </c:pt>
                <c:pt idx="8">
                  <c:v>Concerts, projections</c:v>
                </c:pt>
                <c:pt idx="9">
                  <c:v>Concerts, projections - enfants</c:v>
                </c:pt>
                <c:pt idx="10">
                  <c:v>Séance de  conte</c:v>
                </c:pt>
                <c:pt idx="11">
                  <c:v>Séance de  conte - enfant</c:v>
                </c:pt>
                <c:pt idx="12">
                  <c:v>Club de lecteurs, ateliers d'écriture</c:v>
                </c:pt>
                <c:pt idx="13">
                  <c:v>Club de lecteurs, ateliers d'écriture - enfants</c:v>
                </c:pt>
                <c:pt idx="14">
                  <c:v>Fêtes, salons du livre, festival</c:v>
                </c:pt>
                <c:pt idx="15">
                  <c:v>Fêtes, salons du livre, festival - enfants</c:v>
                </c:pt>
                <c:pt idx="16">
                  <c:v>Autres</c:v>
                </c:pt>
                <c:pt idx="17">
                  <c:v>Autres - enfants</c:v>
                </c:pt>
                <c:pt idx="18">
                  <c:v>Formations au public</c:v>
                </c:pt>
                <c:pt idx="19">
                  <c:v>Portage à domicile</c:v>
                </c:pt>
              </c:strCache>
            </c:strRef>
          </c:cat>
          <c:val>
            <c:numRef>
              <c:f>'infographie annuelle'!$B$5:$B$24</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A54D-4131-9B0A-7C408DE43235}"/>
            </c:ext>
          </c:extLst>
        </c:ser>
        <c:dLbls>
          <c:showLegendKey val="0"/>
          <c:showVal val="0"/>
          <c:showCatName val="0"/>
          <c:showSerName val="0"/>
          <c:showPercent val="0"/>
          <c:showBubbleSize val="0"/>
        </c:dLbls>
        <c:gapWidth val="150"/>
        <c:axId val="101317632"/>
        <c:axId val="101364480"/>
      </c:barChart>
      <c:catAx>
        <c:axId val="101317632"/>
        <c:scaling>
          <c:orientation val="maxMin"/>
        </c:scaling>
        <c:delete val="0"/>
        <c:axPos val="l"/>
        <c:numFmt formatCode="General" sourceLinked="0"/>
        <c:majorTickMark val="out"/>
        <c:minorTickMark val="none"/>
        <c:tickLblPos val="nextTo"/>
        <c:crossAx val="101364480"/>
        <c:crosses val="autoZero"/>
        <c:auto val="1"/>
        <c:lblAlgn val="ctr"/>
        <c:lblOffset val="100"/>
        <c:noMultiLvlLbl val="0"/>
      </c:catAx>
      <c:valAx>
        <c:axId val="101364480"/>
        <c:scaling>
          <c:orientation val="minMax"/>
        </c:scaling>
        <c:delete val="0"/>
        <c:axPos val="t"/>
        <c:majorGridlines/>
        <c:numFmt formatCode="#,##0" sourceLinked="0"/>
        <c:majorTickMark val="out"/>
        <c:minorTickMark val="none"/>
        <c:tickLblPos val="nextTo"/>
        <c:crossAx val="101317632"/>
        <c:crosses val="autoZero"/>
        <c:crossBetween val="between"/>
      </c:valAx>
    </c:plotArea>
    <c:plotVisOnly val="1"/>
    <c:dispBlanksAs val="gap"/>
    <c:showDLblsOverMax val="0"/>
  </c:chart>
  <c:spPr>
    <a:solidFill>
      <a:schemeClr val="lt1"/>
    </a:solidFill>
    <a:ln w="25400" cap="flat" cmpd="sng" algn="ctr">
      <a:solidFill>
        <a:schemeClr val="accent5"/>
      </a:solidFill>
      <a:prstDash val="solid"/>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FRÉQUENTATION ANNUELLE PAR TYPES D'ACTION</a:t>
            </a:r>
          </a:p>
        </c:rich>
      </c:tx>
      <c:layout/>
      <c:overlay val="0"/>
      <c:spPr>
        <a:solidFill>
          <a:schemeClr val="accent4">
            <a:lumMod val="20000"/>
            <a:lumOff val="80000"/>
          </a:schemeClr>
        </a:solidFill>
      </c:spPr>
    </c:title>
    <c:autoTitleDeleted val="0"/>
    <c:plotArea>
      <c:layout/>
      <c:barChart>
        <c:barDir val="bar"/>
        <c:grouping val="clustered"/>
        <c:varyColors val="0"/>
        <c:ser>
          <c:idx val="0"/>
          <c:order val="0"/>
          <c:spPr>
            <a:solidFill>
              <a:schemeClr val="accent5"/>
            </a:solidFill>
          </c:spPr>
          <c:invertIfNegative val="0"/>
          <c:cat>
            <c:strRef>
              <c:f>'infographie annuelle'!$A$38:$A$54</c:f>
              <c:strCache>
                <c:ptCount val="17"/>
                <c:pt idx="0">
                  <c:v>Accueil périscolaire (TAP)</c:v>
                </c:pt>
                <c:pt idx="1">
                  <c:v>Expositions</c:v>
                </c:pt>
                <c:pt idx="2">
                  <c:v>Expositions - enfants</c:v>
                </c:pt>
                <c:pt idx="3">
                  <c:v>Conférences, rencontres, lectures</c:v>
                </c:pt>
                <c:pt idx="4">
                  <c:v>Conférences, rencontres, lectures - enfants</c:v>
                </c:pt>
                <c:pt idx="5">
                  <c:v>Concerts, projections</c:v>
                </c:pt>
                <c:pt idx="6">
                  <c:v>Concerts, projections - enfants</c:v>
                </c:pt>
                <c:pt idx="7">
                  <c:v>Séance de  conte</c:v>
                </c:pt>
                <c:pt idx="8">
                  <c:v>Séance de  conte - enfant</c:v>
                </c:pt>
                <c:pt idx="9">
                  <c:v>Club de lecteurs, ateliers d'écriture</c:v>
                </c:pt>
                <c:pt idx="10">
                  <c:v>Club de lecteurs, ateliers d'écriture - enfants</c:v>
                </c:pt>
                <c:pt idx="11">
                  <c:v>Fêtes, salons du livre, festival</c:v>
                </c:pt>
                <c:pt idx="12">
                  <c:v>Fêtes, salons du livre, festival - enfants</c:v>
                </c:pt>
                <c:pt idx="13">
                  <c:v>Autres</c:v>
                </c:pt>
                <c:pt idx="14">
                  <c:v>Autres - enfants</c:v>
                </c:pt>
                <c:pt idx="15">
                  <c:v>Formations au public</c:v>
                </c:pt>
                <c:pt idx="16">
                  <c:v>Portage à domicile</c:v>
                </c:pt>
              </c:strCache>
            </c:strRef>
          </c:cat>
          <c:val>
            <c:numRef>
              <c:f>'infographie annuelle'!$B$38:$B$54</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1334-4EA8-A5FD-7AE504DB6E60}"/>
            </c:ext>
          </c:extLst>
        </c:ser>
        <c:dLbls>
          <c:showLegendKey val="0"/>
          <c:showVal val="0"/>
          <c:showCatName val="0"/>
          <c:showSerName val="0"/>
          <c:showPercent val="0"/>
          <c:showBubbleSize val="0"/>
        </c:dLbls>
        <c:gapWidth val="150"/>
        <c:axId val="101402112"/>
        <c:axId val="101403648"/>
      </c:barChart>
      <c:catAx>
        <c:axId val="101402112"/>
        <c:scaling>
          <c:orientation val="maxMin"/>
        </c:scaling>
        <c:delete val="0"/>
        <c:axPos val="l"/>
        <c:numFmt formatCode="General" sourceLinked="0"/>
        <c:majorTickMark val="none"/>
        <c:minorTickMark val="none"/>
        <c:tickLblPos val="nextTo"/>
        <c:crossAx val="101403648"/>
        <c:crosses val="autoZero"/>
        <c:auto val="1"/>
        <c:lblAlgn val="ctr"/>
        <c:lblOffset val="100"/>
        <c:noMultiLvlLbl val="0"/>
      </c:catAx>
      <c:valAx>
        <c:axId val="101403648"/>
        <c:scaling>
          <c:orientation val="minMax"/>
        </c:scaling>
        <c:delete val="0"/>
        <c:axPos val="t"/>
        <c:majorGridlines/>
        <c:numFmt formatCode="General" sourceLinked="1"/>
        <c:majorTickMark val="none"/>
        <c:minorTickMark val="none"/>
        <c:tickLblPos val="nextTo"/>
        <c:crossAx val="101402112"/>
        <c:crosses val="autoZero"/>
        <c:crossBetween val="between"/>
      </c:valAx>
    </c:plotArea>
    <c:plotVisOnly val="1"/>
    <c:dispBlanksAs val="gap"/>
    <c:showDLblsOverMax val="0"/>
  </c:chart>
  <c:spPr>
    <a:solidFill>
      <a:schemeClr val="lt1"/>
    </a:solidFill>
    <a:ln w="25400" cap="flat" cmpd="sng" algn="ctr">
      <a:solidFill>
        <a:schemeClr val="accent4"/>
      </a:solidFill>
      <a:prstDash val="solid"/>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NOMBRE D'ACTIONS PAR MOIS</a:t>
            </a:r>
          </a:p>
        </c:rich>
      </c:tx>
      <c:layout/>
      <c:overlay val="0"/>
      <c:spPr>
        <a:solidFill>
          <a:schemeClr val="accent5">
            <a:lumMod val="40000"/>
            <a:lumOff val="60000"/>
          </a:schemeClr>
        </a:solidFill>
      </c:spPr>
    </c:title>
    <c:autoTitleDeleted val="0"/>
    <c:plotArea>
      <c:layout/>
      <c:barChart>
        <c:barDir val="col"/>
        <c:grouping val="clustered"/>
        <c:varyColors val="0"/>
        <c:ser>
          <c:idx val="0"/>
          <c:order val="0"/>
          <c:spPr>
            <a:solidFill>
              <a:schemeClr val="accent6">
                <a:lumMod val="40000"/>
                <a:lumOff val="60000"/>
              </a:schemeClr>
            </a:solidFill>
          </c:spPr>
          <c:invertIfNegative val="0"/>
          <c:cat>
            <c:strRef>
              <c:f>'infographie mensuelle'!$A$3:$A$14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'infographie mensuelle'!$B$3:$B$14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287-45B8-8821-5AADE412AB74}"/>
            </c:ext>
          </c:extLst>
        </c:ser>
        <c:dLbls>
          <c:showLegendKey val="0"/>
          <c:showVal val="0"/>
          <c:showCatName val="0"/>
          <c:showSerName val="0"/>
          <c:showPercent val="0"/>
          <c:showBubbleSize val="0"/>
        </c:dLbls>
        <c:gapWidth val="150"/>
        <c:axId val="108276736"/>
        <c:axId val="108278528"/>
      </c:barChart>
      <c:catAx>
        <c:axId val="108276736"/>
        <c:scaling>
          <c:orientation val="minMax"/>
        </c:scaling>
        <c:delete val="0"/>
        <c:axPos val="b"/>
        <c:numFmt formatCode="General" sourceLinked="0"/>
        <c:majorTickMark val="none"/>
        <c:minorTickMark val="none"/>
        <c:tickLblPos val="nextTo"/>
        <c:txPr>
          <a:bodyPr/>
          <a:lstStyle/>
          <a:p>
            <a:pPr>
              <a:defRPr b="1"/>
            </a:pPr>
            <a:endParaRPr lang="fr-FR"/>
          </a:p>
        </c:txPr>
        <c:crossAx val="108278528"/>
        <c:crosses val="autoZero"/>
        <c:auto val="1"/>
        <c:lblAlgn val="ctr"/>
        <c:lblOffset val="100"/>
        <c:noMultiLvlLbl val="0"/>
      </c:catAx>
      <c:valAx>
        <c:axId val="108278528"/>
        <c:scaling>
          <c:orientation val="minMax"/>
        </c:scaling>
        <c:delete val="0"/>
        <c:axPos val="l"/>
        <c:majorGridlines/>
        <c:numFmt formatCode="0" sourceLinked="0"/>
        <c:majorTickMark val="none"/>
        <c:minorTickMark val="none"/>
        <c:tickLblPos val="nextTo"/>
        <c:crossAx val="108276736"/>
        <c:crosses val="autoZero"/>
        <c:crossBetween val="between"/>
      </c:valAx>
    </c:plotArea>
    <c:plotVisOnly val="1"/>
    <c:dispBlanksAs val="gap"/>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FRÉQUENTATION MENSUELLE</a:t>
            </a:r>
          </a:p>
        </c:rich>
      </c:tx>
      <c:layout/>
      <c:overlay val="0"/>
      <c:spPr>
        <a:solidFill>
          <a:schemeClr val="accent5"/>
        </a:solidFill>
      </c:spPr>
    </c:title>
    <c:autoTitleDeleted val="0"/>
    <c:plotArea>
      <c:layout>
        <c:manualLayout>
          <c:layoutTarget val="inner"/>
          <c:xMode val="edge"/>
          <c:yMode val="edge"/>
          <c:x val="0.11475166843813944"/>
          <c:y val="0.11191985881489899"/>
          <c:w val="0.7925493300940688"/>
          <c:h val="0.70232939632545932"/>
        </c:manualLayout>
      </c:layout>
      <c:barChart>
        <c:barDir val="col"/>
        <c:grouping val="clustered"/>
        <c:varyColors val="0"/>
        <c:ser>
          <c:idx val="0"/>
          <c:order val="0"/>
          <c:spPr>
            <a:solidFill>
              <a:schemeClr val="accent5">
                <a:lumMod val="40000"/>
                <a:lumOff val="60000"/>
              </a:schemeClr>
            </a:solidFill>
          </c:spPr>
          <c:invertIfNegative val="0"/>
          <c:cat>
            <c:strRef>
              <c:f>'infographie mensuelle'!$A$23:$A$34</c:f>
              <c:strCache>
                <c:ptCount val="12"/>
                <c:pt idx="0">
                  <c:v>Janvier</c:v>
                </c:pt>
                <c:pt idx="1">
                  <c:v>Février</c:v>
                </c:pt>
                <c:pt idx="2">
                  <c:v>Mars</c:v>
                </c:pt>
                <c:pt idx="3">
                  <c:v>Avril</c:v>
                </c:pt>
                <c:pt idx="4">
                  <c:v>Mai</c:v>
                </c:pt>
                <c:pt idx="5">
                  <c:v>Juin</c:v>
                </c:pt>
                <c:pt idx="6">
                  <c:v>Juillet</c:v>
                </c:pt>
                <c:pt idx="7">
                  <c:v>Août</c:v>
                </c:pt>
                <c:pt idx="8">
                  <c:v>Septembre</c:v>
                </c:pt>
                <c:pt idx="9">
                  <c:v>Octobre</c:v>
                </c:pt>
                <c:pt idx="10">
                  <c:v>Novembre</c:v>
                </c:pt>
                <c:pt idx="11">
                  <c:v>Décembre</c:v>
                </c:pt>
              </c:strCache>
            </c:strRef>
          </c:cat>
          <c:val>
            <c:numRef>
              <c:f>'infographie mensuelle'!$B$23:$B$34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B36-4BFC-B140-42CE04B7351F}"/>
            </c:ext>
          </c:extLst>
        </c:ser>
        <c:dLbls>
          <c:showLegendKey val="0"/>
          <c:showVal val="0"/>
          <c:showCatName val="0"/>
          <c:showSerName val="0"/>
          <c:showPercent val="0"/>
          <c:showBubbleSize val="0"/>
        </c:dLbls>
        <c:gapWidth val="150"/>
        <c:axId val="108327296"/>
        <c:axId val="108328832"/>
      </c:barChart>
      <c:catAx>
        <c:axId val="108327296"/>
        <c:scaling>
          <c:orientation val="minMax"/>
        </c:scaling>
        <c:delete val="0"/>
        <c:axPos val="b"/>
        <c:numFmt formatCode="General" sourceLinked="0"/>
        <c:majorTickMark val="out"/>
        <c:minorTickMark val="none"/>
        <c:tickLblPos val="nextTo"/>
        <c:txPr>
          <a:bodyPr/>
          <a:lstStyle/>
          <a:p>
            <a:pPr>
              <a:defRPr b="1">
                <a:solidFill>
                  <a:srgbClr val="0070C0"/>
                </a:solidFill>
              </a:defRPr>
            </a:pPr>
            <a:endParaRPr lang="fr-FR"/>
          </a:p>
        </c:txPr>
        <c:crossAx val="108328832"/>
        <c:crosses val="autoZero"/>
        <c:auto val="1"/>
        <c:lblAlgn val="ctr"/>
        <c:lblOffset val="100"/>
        <c:noMultiLvlLbl val="0"/>
      </c:catAx>
      <c:valAx>
        <c:axId val="108328832"/>
        <c:scaling>
          <c:orientation val="minMax"/>
        </c:scaling>
        <c:delete val="0"/>
        <c:axPos val="l"/>
        <c:majorGridlines/>
        <c:numFmt formatCode="General" sourceLinked="1"/>
        <c:majorTickMark val="out"/>
        <c:minorTickMark val="none"/>
        <c:tickLblPos val="nextTo"/>
        <c:crossAx val="108327296"/>
        <c:crosses val="autoZero"/>
        <c:crossBetween val="between"/>
      </c:valAx>
    </c:plotArea>
    <c:plotVisOnly val="1"/>
    <c:dispBlanksAs val="gap"/>
    <c:showDLblsOverMax val="0"/>
  </c:chart>
  <c:spPr>
    <a:solidFill>
      <a:schemeClr val="lt1"/>
    </a:solidFill>
    <a:ln w="25400" cap="flat" cmpd="sng" algn="ctr">
      <a:solidFill>
        <a:schemeClr val="accent5"/>
      </a:solidFill>
      <a:prstDash val="solid"/>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38099</xdr:colOff>
      <xdr:row>8</xdr:row>
      <xdr:rowOff>28576</xdr:rowOff>
    </xdr:from>
    <xdr:to>
      <xdr:col>2</xdr:col>
      <xdr:colOff>1123952</xdr:colOff>
      <xdr:row>16</xdr:row>
      <xdr:rowOff>171452</xdr:rowOff>
    </xdr:to>
    <xdr:cxnSp macro="">
      <xdr:nvCxnSpPr>
        <xdr:cNvPr id="3" name="Connecteur droit avec flèche 2"/>
        <xdr:cNvCxnSpPr/>
      </xdr:nvCxnSpPr>
      <xdr:spPr>
        <a:xfrm rot="5400000" flipH="1" flipV="1">
          <a:off x="3100388" y="2995612"/>
          <a:ext cx="2124076" cy="1085853"/>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2057402</xdr:colOff>
      <xdr:row>8</xdr:row>
      <xdr:rowOff>581026</xdr:rowOff>
    </xdr:from>
    <xdr:to>
      <xdr:col>1</xdr:col>
      <xdr:colOff>2476501</xdr:colOff>
      <xdr:row>14</xdr:row>
      <xdr:rowOff>323850</xdr:rowOff>
    </xdr:to>
    <xdr:cxnSp macro="">
      <xdr:nvCxnSpPr>
        <xdr:cNvPr id="5" name="Connecteur droit avec flèche 4"/>
        <xdr:cNvCxnSpPr/>
      </xdr:nvCxnSpPr>
      <xdr:spPr>
        <a:xfrm rot="16200000" flipV="1">
          <a:off x="2381252" y="4686301"/>
          <a:ext cx="1733549" cy="419099"/>
        </a:xfrm>
        <a:prstGeom prst="straightConnector1">
          <a:avLst/>
        </a:prstGeom>
        <a:ln>
          <a:tailEnd type="arrow"/>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6</xdr:col>
      <xdr:colOff>400051</xdr:colOff>
      <xdr:row>9</xdr:row>
      <xdr:rowOff>76203</xdr:rowOff>
    </xdr:from>
    <xdr:to>
      <xdr:col>6</xdr:col>
      <xdr:colOff>1152525</xdr:colOff>
      <xdr:row>19</xdr:row>
      <xdr:rowOff>28575</xdr:rowOff>
    </xdr:to>
    <xdr:cxnSp macro="">
      <xdr:nvCxnSpPr>
        <xdr:cNvPr id="7" name="Connecteur droit avec flèche 6"/>
        <xdr:cNvCxnSpPr/>
      </xdr:nvCxnSpPr>
      <xdr:spPr>
        <a:xfrm rot="5400000">
          <a:off x="9782177" y="4867277"/>
          <a:ext cx="1933572" cy="752474"/>
        </a:xfrm>
        <a:prstGeom prst="straightConnector1">
          <a:avLst/>
        </a:prstGeom>
        <a:ln>
          <a:tailEnd type="arrow"/>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6</xdr:col>
      <xdr:colOff>771525</xdr:colOff>
      <xdr:row>9</xdr:row>
      <xdr:rowOff>28576</xdr:rowOff>
    </xdr:from>
    <xdr:to>
      <xdr:col>6</xdr:col>
      <xdr:colOff>1181100</xdr:colOff>
      <xdr:row>22</xdr:row>
      <xdr:rowOff>142876</xdr:rowOff>
    </xdr:to>
    <xdr:cxnSp macro="">
      <xdr:nvCxnSpPr>
        <xdr:cNvPr id="10" name="Connecteur droit avec flèche 9"/>
        <xdr:cNvCxnSpPr/>
      </xdr:nvCxnSpPr>
      <xdr:spPr>
        <a:xfrm rot="5400000">
          <a:off x="9529763" y="5443538"/>
          <a:ext cx="2838450" cy="409575"/>
        </a:xfrm>
        <a:prstGeom prst="straightConnector1">
          <a:avLst/>
        </a:prstGeom>
        <a:ln>
          <a:tailEnd type="arrow"/>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1562103</xdr:colOff>
      <xdr:row>17</xdr:row>
      <xdr:rowOff>152401</xdr:rowOff>
    </xdr:from>
    <xdr:to>
      <xdr:col>9</xdr:col>
      <xdr:colOff>19051</xdr:colOff>
      <xdr:row>18</xdr:row>
      <xdr:rowOff>0</xdr:rowOff>
    </xdr:to>
    <xdr:cxnSp macro="">
      <xdr:nvCxnSpPr>
        <xdr:cNvPr id="13" name="Connecteur droit avec flèche 12"/>
        <xdr:cNvCxnSpPr/>
      </xdr:nvCxnSpPr>
      <xdr:spPr>
        <a:xfrm rot="10800000">
          <a:off x="12839703" y="6334126"/>
          <a:ext cx="790573" cy="21907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47626</xdr:colOff>
      <xdr:row>18</xdr:row>
      <xdr:rowOff>0</xdr:rowOff>
    </xdr:from>
    <xdr:to>
      <xdr:col>9</xdr:col>
      <xdr:colOff>1</xdr:colOff>
      <xdr:row>19</xdr:row>
      <xdr:rowOff>142875</xdr:rowOff>
    </xdr:to>
    <xdr:cxnSp macro="">
      <xdr:nvCxnSpPr>
        <xdr:cNvPr id="15" name="Connecteur droit avec flèche 14"/>
        <xdr:cNvCxnSpPr/>
      </xdr:nvCxnSpPr>
      <xdr:spPr>
        <a:xfrm rot="10800000" flipV="1">
          <a:off x="12896851" y="6572250"/>
          <a:ext cx="714375" cy="49530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8</xdr:col>
      <xdr:colOff>76201</xdr:colOff>
      <xdr:row>18</xdr:row>
      <xdr:rowOff>0</xdr:rowOff>
    </xdr:from>
    <xdr:to>
      <xdr:col>9</xdr:col>
      <xdr:colOff>19051</xdr:colOff>
      <xdr:row>20</xdr:row>
      <xdr:rowOff>142874</xdr:rowOff>
    </xdr:to>
    <xdr:cxnSp macro="">
      <xdr:nvCxnSpPr>
        <xdr:cNvPr id="19" name="Connecteur droit avec flèche 18"/>
        <xdr:cNvCxnSpPr/>
      </xdr:nvCxnSpPr>
      <xdr:spPr>
        <a:xfrm rot="5400000">
          <a:off x="12901613" y="6586537"/>
          <a:ext cx="752475" cy="704850"/>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2771775</xdr:colOff>
      <xdr:row>8</xdr:row>
      <xdr:rowOff>523877</xdr:rowOff>
    </xdr:from>
    <xdr:to>
      <xdr:col>8</xdr:col>
      <xdr:colOff>742950</xdr:colOff>
      <xdr:row>15</xdr:row>
      <xdr:rowOff>228600</xdr:rowOff>
    </xdr:to>
    <xdr:cxnSp macro="">
      <xdr:nvCxnSpPr>
        <xdr:cNvPr id="21" name="Connecteur droit avec flèche 20"/>
        <xdr:cNvCxnSpPr/>
      </xdr:nvCxnSpPr>
      <xdr:spPr>
        <a:xfrm rot="10800000" flipV="1">
          <a:off x="9725025" y="3971927"/>
          <a:ext cx="3867150" cy="2219323"/>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777240</xdr:colOff>
      <xdr:row>3</xdr:row>
      <xdr:rowOff>0</xdr:rowOff>
    </xdr:from>
    <xdr:to>
      <xdr:col>13</xdr:col>
      <xdr:colOff>0</xdr:colOff>
      <xdr:row>32</xdr:row>
      <xdr:rowOff>38100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35</xdr:row>
      <xdr:rowOff>15240</xdr:rowOff>
    </xdr:from>
    <xdr:to>
      <xdr:col>13</xdr:col>
      <xdr:colOff>7620</xdr:colOff>
      <xdr:row>56</xdr:row>
      <xdr:rowOff>83820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15240</xdr:colOff>
      <xdr:row>2</xdr:row>
      <xdr:rowOff>11430</xdr:rowOff>
    </xdr:from>
    <xdr:to>
      <xdr:col>11</xdr:col>
      <xdr:colOff>7620</xdr:colOff>
      <xdr:row>17</xdr:row>
      <xdr:rowOff>11430</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21</xdr:row>
      <xdr:rowOff>22860</xdr:rowOff>
    </xdr:from>
    <xdr:to>
      <xdr:col>11</xdr:col>
      <xdr:colOff>0</xdr:colOff>
      <xdr:row>45</xdr:row>
      <xdr:rowOff>7620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6"/>
  <sheetViews>
    <sheetView tabSelected="1" workbookViewId="0">
      <selection activeCell="F8" sqref="F8"/>
    </sheetView>
  </sheetViews>
  <sheetFormatPr baseColWidth="10" defaultRowHeight="20.100000000000001" customHeight="1"/>
  <cols>
    <col min="1" max="1" width="14.7109375" customWidth="1"/>
    <col min="2" max="2" width="38.42578125" customWidth="1"/>
    <col min="3" max="3" width="28.28515625" customWidth="1"/>
    <col min="6" max="6" width="45.28515625" customWidth="1"/>
    <col min="7" max="7" width="19.5703125" customWidth="1"/>
    <col min="8" max="8" width="23.5703125" customWidth="1"/>
  </cols>
  <sheetData>
    <row r="1" spans="1:17" ht="56.25" customHeight="1">
      <c r="A1" s="67" t="s">
        <v>83</v>
      </c>
      <c r="B1" s="68"/>
      <c r="C1" s="68"/>
      <c r="D1" s="68"/>
      <c r="E1" s="68"/>
      <c r="F1" s="68"/>
      <c r="G1" s="68"/>
      <c r="H1" s="68"/>
      <c r="I1" s="68"/>
      <c r="J1" s="68"/>
      <c r="K1" s="68"/>
      <c r="L1" s="68"/>
      <c r="M1" s="68"/>
      <c r="N1" s="68"/>
    </row>
    <row r="2" spans="1:17" ht="32.25" customHeight="1">
      <c r="A2" s="71" t="s">
        <v>82</v>
      </c>
      <c r="B2" s="72"/>
      <c r="C2" s="72"/>
      <c r="D2" s="72"/>
      <c r="E2" s="72"/>
      <c r="F2" s="73"/>
    </row>
    <row r="3" spans="1:17" ht="20.100000000000001" customHeight="1">
      <c r="B3" s="36" t="s">
        <v>94</v>
      </c>
      <c r="C3" s="37"/>
      <c r="D3" s="37"/>
      <c r="E3" s="37"/>
      <c r="F3" s="37"/>
    </row>
    <row r="4" spans="1:17" ht="20.100000000000001" customHeight="1">
      <c r="B4" s="36" t="s">
        <v>59</v>
      </c>
      <c r="C4" s="37"/>
      <c r="D4" s="37"/>
      <c r="E4" s="37"/>
      <c r="F4" s="37"/>
    </row>
    <row r="5" spans="1:17" ht="20.100000000000001" customHeight="1">
      <c r="A5" s="9"/>
      <c r="B5" s="18" t="s">
        <v>96</v>
      </c>
    </row>
    <row r="6" spans="1:17" ht="20.100000000000001" customHeight="1">
      <c r="A6" s="9"/>
      <c r="B6" s="19" t="s">
        <v>95</v>
      </c>
    </row>
    <row r="7" spans="1:17" ht="20.100000000000001" customHeight="1" thickBot="1">
      <c r="A7" s="9"/>
      <c r="B7" s="19"/>
    </row>
    <row r="8" spans="1:17" ht="169.5" customHeight="1" thickTop="1" thickBot="1">
      <c r="A8" s="9"/>
      <c r="B8" s="19"/>
      <c r="C8" s="33" t="s">
        <v>61</v>
      </c>
      <c r="J8" s="76" t="s">
        <v>58</v>
      </c>
      <c r="K8" s="76"/>
      <c r="L8" s="76"/>
      <c r="M8" s="76"/>
      <c r="N8" s="76"/>
    </row>
    <row r="9" spans="1:17" ht="59.25" customHeight="1" thickTop="1" thickBot="1">
      <c r="A9" s="9"/>
      <c r="B9" s="33" t="s">
        <v>56</v>
      </c>
      <c r="G9" s="74" t="s">
        <v>57</v>
      </c>
      <c r="H9" s="75"/>
      <c r="J9" s="76"/>
      <c r="K9" s="76"/>
      <c r="L9" s="76"/>
      <c r="M9" s="76"/>
      <c r="N9" s="76"/>
      <c r="O9" s="31"/>
      <c r="P9" s="31"/>
      <c r="Q9" s="31"/>
    </row>
    <row r="10" spans="1:17" ht="20.100000000000001" customHeight="1" thickTop="1">
      <c r="A10" s="9"/>
      <c r="B10" s="19"/>
      <c r="J10" s="76"/>
      <c r="K10" s="76"/>
      <c r="L10" s="76"/>
      <c r="M10" s="76"/>
      <c r="N10" s="76"/>
      <c r="O10" s="31"/>
      <c r="P10" s="31"/>
      <c r="Q10" s="31"/>
    </row>
    <row r="11" spans="1:17" ht="20.100000000000001" customHeight="1">
      <c r="A11" s="9"/>
      <c r="B11" s="19"/>
      <c r="J11" s="76"/>
      <c r="K11" s="76"/>
      <c r="L11" s="76"/>
      <c r="M11" s="76"/>
      <c r="N11" s="76"/>
      <c r="O11" s="31"/>
      <c r="P11" s="31"/>
      <c r="Q11" s="31"/>
    </row>
    <row r="12" spans="1:17" ht="20.100000000000001" customHeight="1" thickBot="1">
      <c r="A12" s="29" t="s">
        <v>53</v>
      </c>
      <c r="J12" s="76"/>
      <c r="K12" s="76"/>
      <c r="L12" s="76"/>
      <c r="M12" s="76"/>
      <c r="N12" s="76"/>
      <c r="O12" s="31"/>
      <c r="P12" s="31"/>
      <c r="Q12" s="31"/>
    </row>
    <row r="13" spans="1:17" ht="20.100000000000001" customHeight="1" thickBot="1">
      <c r="A13" s="77" t="s">
        <v>49</v>
      </c>
      <c r="B13" s="78"/>
      <c r="C13" s="79"/>
      <c r="F13" s="77" t="s">
        <v>45</v>
      </c>
      <c r="G13" s="78"/>
      <c r="H13" s="79"/>
      <c r="J13" s="76"/>
      <c r="K13" s="76"/>
      <c r="L13" s="76"/>
      <c r="M13" s="76"/>
      <c r="N13" s="76"/>
      <c r="O13" s="31"/>
      <c r="P13" s="31"/>
      <c r="Q13" s="31"/>
    </row>
    <row r="14" spans="1:17" ht="20.100000000000001" customHeight="1">
      <c r="A14" s="3"/>
      <c r="B14" s="3"/>
      <c r="C14" s="3"/>
      <c r="J14" s="32"/>
      <c r="K14" s="32"/>
      <c r="L14" s="32"/>
      <c r="M14" s="32"/>
      <c r="N14" s="32"/>
      <c r="O14" s="32"/>
    </row>
    <row r="15" spans="1:17" ht="41.25" customHeight="1">
      <c r="A15" s="21" t="s">
        <v>0</v>
      </c>
      <c r="B15" s="21" t="s">
        <v>1</v>
      </c>
      <c r="C15" s="22" t="s">
        <v>2</v>
      </c>
      <c r="F15" s="21" t="s">
        <v>12</v>
      </c>
      <c r="G15" s="21" t="s">
        <v>25</v>
      </c>
      <c r="H15" s="22" t="s">
        <v>2</v>
      </c>
    </row>
    <row r="16" spans="1:17" ht="20.100000000000001" customHeight="1">
      <c r="A16" s="7">
        <v>42379</v>
      </c>
      <c r="B16" s="2" t="s">
        <v>4</v>
      </c>
      <c r="C16" s="34"/>
      <c r="F16" s="28" t="s">
        <v>69</v>
      </c>
      <c r="G16" s="14">
        <f>COUNTIF($B$16:$B$38,"Accueil de classes primaires et maternelles")</f>
        <v>0</v>
      </c>
      <c r="H16" s="30"/>
    </row>
    <row r="17" spans="1:14" ht="20.100000000000001" customHeight="1">
      <c r="A17" s="7">
        <v>42379</v>
      </c>
      <c r="B17" s="2" t="s">
        <v>4</v>
      </c>
      <c r="C17" s="34"/>
      <c r="F17" s="28" t="s">
        <v>63</v>
      </c>
      <c r="G17" s="14">
        <f>COUNTIF($B$14:$B$38,"Accueil de classes collège")</f>
        <v>0</v>
      </c>
      <c r="H17" s="14"/>
    </row>
    <row r="18" spans="1:14" ht="20.100000000000001" customHeight="1">
      <c r="A18" s="7"/>
      <c r="B18" s="2" t="s">
        <v>5</v>
      </c>
      <c r="C18" s="1">
        <v>3</v>
      </c>
      <c r="F18" s="28" t="s">
        <v>64</v>
      </c>
      <c r="G18" s="14">
        <f>COUNTIF($B$16:$B$40,"Accueil de classes lycée")</f>
        <v>0</v>
      </c>
      <c r="H18" s="14">
        <v>16</v>
      </c>
      <c r="J18" s="80" t="s">
        <v>93</v>
      </c>
      <c r="K18" s="80"/>
      <c r="L18" s="80"/>
      <c r="M18" s="80"/>
      <c r="N18" s="31"/>
    </row>
    <row r="19" spans="1:14" ht="20.100000000000001" customHeight="1">
      <c r="A19" s="7"/>
      <c r="B19" s="2" t="s">
        <v>15</v>
      </c>
      <c r="C19" s="1">
        <v>3</v>
      </c>
      <c r="F19" s="62" t="s">
        <v>6</v>
      </c>
      <c r="G19" s="14">
        <f>COUNTIF(B16:B38,"accueil périscolaire (TAP)")</f>
        <v>0</v>
      </c>
      <c r="H19" s="14"/>
      <c r="J19" s="80"/>
      <c r="K19" s="80"/>
      <c r="L19" s="80"/>
      <c r="M19" s="80"/>
      <c r="N19" s="31"/>
    </row>
    <row r="20" spans="1:14" ht="20.100000000000001" customHeight="1">
      <c r="A20" s="6"/>
      <c r="B20" s="2" t="s">
        <v>3</v>
      </c>
      <c r="C20" s="2">
        <v>10</v>
      </c>
      <c r="F20" s="35" t="s">
        <v>3</v>
      </c>
      <c r="G20" s="14">
        <f>COUNTIF(B16:B38,"Expositions")</f>
        <v>2</v>
      </c>
      <c r="H20" s="14">
        <v>15</v>
      </c>
      <c r="J20" s="80"/>
      <c r="K20" s="80"/>
      <c r="L20" s="80"/>
      <c r="M20" s="80"/>
      <c r="N20" s="31"/>
    </row>
    <row r="21" spans="1:14" ht="20.100000000000001" customHeight="1">
      <c r="A21" s="7"/>
      <c r="B21" s="2" t="s">
        <v>7</v>
      </c>
      <c r="C21" s="1">
        <v>12</v>
      </c>
      <c r="F21" s="15" t="s">
        <v>13</v>
      </c>
      <c r="G21" s="14">
        <f>COUNTIF(B16:B38,"Expositions - enfants")</f>
        <v>0</v>
      </c>
      <c r="H21" s="14">
        <v>9</v>
      </c>
      <c r="J21" s="80"/>
      <c r="K21" s="80"/>
      <c r="L21" s="80"/>
      <c r="M21" s="80"/>
      <c r="N21" s="31"/>
    </row>
    <row r="22" spans="1:14" ht="20.100000000000001" customHeight="1">
      <c r="A22" s="7"/>
      <c r="B22" s="2" t="s">
        <v>3</v>
      </c>
      <c r="C22" s="1">
        <v>6</v>
      </c>
      <c r="F22" s="15" t="s">
        <v>14</v>
      </c>
      <c r="G22" s="14">
        <f>COUNTIF(B16:B38,"Conférences, rencontres, lectures")</f>
        <v>0</v>
      </c>
      <c r="H22" s="14"/>
      <c r="J22" s="80"/>
      <c r="K22" s="80"/>
      <c r="L22" s="80"/>
      <c r="M22" s="80"/>
      <c r="N22" s="31"/>
    </row>
    <row r="23" spans="1:14" ht="20.100000000000001" customHeight="1">
      <c r="A23" s="7"/>
      <c r="B23" s="2"/>
      <c r="C23" s="1"/>
      <c r="F23" s="15" t="s">
        <v>15</v>
      </c>
      <c r="G23" s="14">
        <f>COUNTIF(B16:B38,"Conférences, rencontres, lectures - enfants")</f>
        <v>1</v>
      </c>
      <c r="H23" s="14"/>
      <c r="J23" s="80"/>
      <c r="K23" s="80"/>
      <c r="L23" s="80"/>
      <c r="M23" s="80"/>
      <c r="N23" s="31"/>
    </row>
    <row r="24" spans="1:14" ht="20.100000000000001" customHeight="1">
      <c r="A24" s="7"/>
      <c r="B24" s="2"/>
      <c r="C24" s="1"/>
      <c r="F24" s="15" t="s">
        <v>5</v>
      </c>
      <c r="G24" s="14">
        <f>COUNTIF(B16:B38,"Concerts, projections")</f>
        <v>1</v>
      </c>
      <c r="H24" s="14"/>
      <c r="J24" s="80"/>
      <c r="K24" s="80"/>
      <c r="L24" s="80"/>
      <c r="M24" s="80"/>
      <c r="N24" s="31"/>
    </row>
    <row r="25" spans="1:14" ht="20.100000000000001" customHeight="1">
      <c r="A25" s="8"/>
      <c r="B25" s="2"/>
      <c r="C25" s="1"/>
      <c r="F25" s="15" t="s">
        <v>16</v>
      </c>
      <c r="G25" s="14">
        <f>COUNTIF(B16:B38,"Concerts, projections - enfants")</f>
        <v>0</v>
      </c>
      <c r="H25" s="14"/>
    </row>
    <row r="26" spans="1:14" ht="20.100000000000001" customHeight="1">
      <c r="A26" s="7"/>
      <c r="B26" s="2"/>
      <c r="C26" s="1"/>
      <c r="F26" s="15" t="s">
        <v>17</v>
      </c>
      <c r="G26" s="14">
        <f>COUNTIF(B16:B38,"Séance de  conte")</f>
        <v>0</v>
      </c>
      <c r="H26" s="14"/>
    </row>
    <row r="27" spans="1:14" ht="20.100000000000001" customHeight="1">
      <c r="A27" s="1"/>
      <c r="B27" s="2"/>
      <c r="C27" s="1"/>
      <c r="F27" s="15" t="s">
        <v>7</v>
      </c>
      <c r="G27" s="14">
        <f>COUNTIF(B16:B38,"Séance de  conte - enfant")</f>
        <v>1</v>
      </c>
      <c r="H27" s="14"/>
    </row>
    <row r="28" spans="1:14" ht="20.100000000000001" customHeight="1">
      <c r="A28" s="1"/>
      <c r="B28" s="2"/>
      <c r="C28" s="1"/>
      <c r="F28" s="15" t="s">
        <v>8</v>
      </c>
      <c r="G28" s="14">
        <f>COUNTIF(B16:B38,"Club de lecteurs, ateliers d'écriture")</f>
        <v>0</v>
      </c>
      <c r="H28" s="14"/>
    </row>
    <row r="29" spans="1:14" ht="20.100000000000001" customHeight="1">
      <c r="A29" s="1"/>
      <c r="B29" s="2"/>
      <c r="C29" s="1"/>
      <c r="F29" s="15" t="s">
        <v>24</v>
      </c>
      <c r="G29" s="14">
        <f>COUNTIF(B16:B38,"Club de lecteurs, ateliers d'écriture - enfants")</f>
        <v>0</v>
      </c>
      <c r="H29" s="14"/>
    </row>
    <row r="30" spans="1:14" ht="20.100000000000001" customHeight="1">
      <c r="A30" s="1"/>
      <c r="B30" s="2"/>
      <c r="C30" s="1"/>
      <c r="F30" s="15" t="s">
        <v>18</v>
      </c>
      <c r="G30" s="14">
        <f>COUNTIF(B16:B38,"Fêtes, salons du livre, festival")</f>
        <v>0</v>
      </c>
      <c r="H30" s="14"/>
    </row>
    <row r="31" spans="1:14" ht="20.100000000000001" customHeight="1">
      <c r="A31" s="1"/>
      <c r="B31" s="2"/>
      <c r="C31" s="1"/>
      <c r="F31" s="15" t="s">
        <v>19</v>
      </c>
      <c r="G31" s="14">
        <f>COUNTIF(B16:B38,"Fêtes, salons du livre, festival - enfants")</f>
        <v>0</v>
      </c>
      <c r="H31" s="14"/>
    </row>
    <row r="32" spans="1:14" ht="20.100000000000001" customHeight="1">
      <c r="A32" s="1"/>
      <c r="B32" s="2"/>
      <c r="C32" s="1"/>
      <c r="F32" s="15" t="s">
        <v>20</v>
      </c>
      <c r="G32" s="14">
        <f>COUNTIF(B16:B38,"Autres")</f>
        <v>0</v>
      </c>
      <c r="H32" s="14"/>
    </row>
    <row r="33" spans="1:9" ht="20.100000000000001" customHeight="1">
      <c r="A33" s="1"/>
      <c r="B33" s="2"/>
      <c r="C33" s="1"/>
      <c r="F33" s="15" t="s">
        <v>21</v>
      </c>
      <c r="G33" s="14">
        <f>COUNTIF(B16:B38,"Autres - enfants")</f>
        <v>0</v>
      </c>
      <c r="H33" s="17"/>
      <c r="I33" s="38"/>
    </row>
    <row r="34" spans="1:9" ht="20.100000000000001" customHeight="1">
      <c r="A34" s="1"/>
      <c r="B34" s="2"/>
      <c r="C34" s="1"/>
      <c r="F34" s="39" t="s">
        <v>62</v>
      </c>
      <c r="G34" s="14">
        <f>COUNTIF(B16:B38,"Formations au public")</f>
        <v>0</v>
      </c>
      <c r="H34" s="17"/>
    </row>
    <row r="35" spans="1:9" ht="20.100000000000001" customHeight="1">
      <c r="A35" s="1"/>
      <c r="B35" s="2"/>
      <c r="C35" s="1"/>
      <c r="F35" s="50" t="s">
        <v>70</v>
      </c>
      <c r="G35" s="14">
        <f>COUNTIF(B16:B38,"Portage à domicile")</f>
        <v>0</v>
      </c>
      <c r="H35" s="17"/>
    </row>
    <row r="36" spans="1:9" ht="20.100000000000001" customHeight="1">
      <c r="A36" s="1"/>
      <c r="B36" s="2"/>
      <c r="C36" s="1"/>
      <c r="F36" s="25" t="s">
        <v>51</v>
      </c>
      <c r="G36" s="26"/>
      <c r="H36" s="17">
        <f>SUM(H17:H35)</f>
        <v>40</v>
      </c>
    </row>
    <row r="37" spans="1:9" ht="20.100000000000001" customHeight="1">
      <c r="A37" s="1"/>
      <c r="B37" s="2"/>
      <c r="C37" s="1"/>
      <c r="G37" s="38"/>
    </row>
    <row r="38" spans="1:9" ht="20.100000000000001" customHeight="1">
      <c r="A38" s="1"/>
      <c r="B38" s="2"/>
      <c r="C38" s="1"/>
      <c r="F38" s="28" t="s">
        <v>52</v>
      </c>
    </row>
    <row r="39" spans="1:9" ht="20.100000000000001" customHeight="1">
      <c r="A39" s="17" t="s">
        <v>36</v>
      </c>
      <c r="B39" s="17"/>
      <c r="C39" s="17">
        <f>SUM(C16:C38)</f>
        <v>34</v>
      </c>
      <c r="F39" s="49" t="s">
        <v>54</v>
      </c>
    </row>
    <row r="40" spans="1:9" ht="20.100000000000001" customHeight="1">
      <c r="F40" s="50" t="s">
        <v>78</v>
      </c>
    </row>
    <row r="41" spans="1:9" ht="20.100000000000001" customHeight="1">
      <c r="F41" s="51" t="s">
        <v>79</v>
      </c>
    </row>
    <row r="42" spans="1:9" ht="20.100000000000001" customHeight="1">
      <c r="F42" s="69" t="s">
        <v>73</v>
      </c>
    </row>
    <row r="43" spans="1:9" ht="20.100000000000001" customHeight="1">
      <c r="F43" s="69"/>
    </row>
    <row r="44" spans="1:9" ht="20.100000000000001" customHeight="1">
      <c r="F44" s="69"/>
    </row>
    <row r="45" spans="1:9" ht="20.100000000000001" customHeight="1" thickBot="1">
      <c r="F45" s="70"/>
    </row>
    <row r="46" spans="1:9" ht="20.100000000000001" customHeight="1" thickTop="1"/>
  </sheetData>
  <autoFilter ref="A15:C22">
    <sortState ref="A14:C21">
      <sortCondition ref="B13:B21"/>
    </sortState>
  </autoFilter>
  <mergeCells count="8">
    <mergeCell ref="A1:N1"/>
    <mergeCell ref="F42:F45"/>
    <mergeCell ref="A2:F2"/>
    <mergeCell ref="G9:H9"/>
    <mergeCell ref="J8:N13"/>
    <mergeCell ref="A13:C13"/>
    <mergeCell ref="F13:H13"/>
    <mergeCell ref="J18:M24"/>
  </mergeCells>
  <dataValidations count="1">
    <dataValidation type="list" allowBlank="1" showInputMessage="1" showErrorMessage="1" sqref="B16:B38">
      <formula1>Actions</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4"/>
  <sheetViews>
    <sheetView workbookViewId="0"/>
  </sheetViews>
  <sheetFormatPr baseColWidth="10" defaultRowHeight="20.100000000000001" customHeight="1"/>
  <cols>
    <col min="1" max="1" width="16.42578125" customWidth="1"/>
    <col min="2" max="2" width="37.28515625" customWidth="1"/>
    <col min="3" max="3" width="28.28515625" customWidth="1"/>
    <col min="6" max="6" width="45.28515625" customWidth="1"/>
    <col min="7" max="7" width="19.5703125" customWidth="1"/>
    <col min="8" max="8" width="21.28515625" customWidth="1"/>
  </cols>
  <sheetData>
    <row r="1" spans="1:8" ht="20.100000000000001" customHeight="1">
      <c r="A1" s="56" t="s">
        <v>42</v>
      </c>
    </row>
    <row r="2" spans="1:8" ht="20.100000000000001" customHeight="1" thickBot="1"/>
    <row r="3" spans="1:8" ht="20.100000000000001" customHeight="1" thickBot="1">
      <c r="A3" s="77" t="s">
        <v>49</v>
      </c>
      <c r="B3" s="78"/>
      <c r="C3" s="79"/>
      <c r="F3" s="77" t="s">
        <v>45</v>
      </c>
      <c r="G3" s="78"/>
      <c r="H3" s="79"/>
    </row>
    <row r="4" spans="1:8" ht="20.100000000000001" customHeight="1">
      <c r="A4" s="3"/>
      <c r="B4" s="3"/>
      <c r="C4" s="3"/>
    </row>
    <row r="5" spans="1:8" ht="33" customHeight="1">
      <c r="A5" s="21" t="s">
        <v>0</v>
      </c>
      <c r="B5" s="21" t="s">
        <v>1</v>
      </c>
      <c r="C5" s="22" t="s">
        <v>2</v>
      </c>
      <c r="F5" s="21" t="s">
        <v>12</v>
      </c>
      <c r="G5" s="21" t="s">
        <v>25</v>
      </c>
      <c r="H5" s="22" t="s">
        <v>2</v>
      </c>
    </row>
    <row r="6" spans="1:8" ht="20.100000000000001" customHeight="1">
      <c r="A6" s="6"/>
      <c r="B6" s="2"/>
      <c r="C6" s="2"/>
      <c r="F6" s="28" t="s">
        <v>69</v>
      </c>
      <c r="G6" s="14">
        <f>COUNTIF(B6:B41,"accueil de classes primaires et maternelles")</f>
        <v>0</v>
      </c>
      <c r="H6" s="30"/>
    </row>
    <row r="7" spans="1:8" ht="20.100000000000001" customHeight="1">
      <c r="A7" s="7"/>
      <c r="B7" s="2"/>
      <c r="C7" s="1"/>
      <c r="F7" s="28" t="s">
        <v>63</v>
      </c>
      <c r="G7" s="14">
        <f>COUNTIF(B6:B41,"accueil de classes collège")</f>
        <v>0</v>
      </c>
      <c r="H7" s="30"/>
    </row>
    <row r="8" spans="1:8" ht="20.100000000000001" customHeight="1">
      <c r="A8" s="7"/>
      <c r="B8" s="2"/>
      <c r="C8" s="1"/>
      <c r="F8" s="28" t="s">
        <v>64</v>
      </c>
      <c r="G8" s="14">
        <f>COUNTIF(B6:B41,"accueil de classes lycée")</f>
        <v>0</v>
      </c>
      <c r="H8" s="30"/>
    </row>
    <row r="9" spans="1:8" ht="20.100000000000001" customHeight="1">
      <c r="A9" s="7"/>
      <c r="B9" s="2"/>
      <c r="C9" s="1"/>
      <c r="F9" s="51" t="s">
        <v>6</v>
      </c>
      <c r="G9" s="14">
        <f>COUNTIF(B6:B41,"accueil périscolaire (TAP)")</f>
        <v>0</v>
      </c>
      <c r="H9" s="14"/>
    </row>
    <row r="10" spans="1:8" ht="20.100000000000001" customHeight="1">
      <c r="A10" s="7"/>
      <c r="B10" s="2"/>
      <c r="C10" s="1"/>
      <c r="F10" s="41" t="s">
        <v>3</v>
      </c>
      <c r="G10" s="14">
        <f>COUNTIF(B6:B41,"Expositions")</f>
        <v>0</v>
      </c>
      <c r="H10" s="14"/>
    </row>
    <row r="11" spans="1:8" ht="20.100000000000001" customHeight="1">
      <c r="A11" s="7"/>
      <c r="B11" s="2"/>
      <c r="C11" s="1"/>
      <c r="F11" s="41" t="s">
        <v>13</v>
      </c>
      <c r="G11" s="14">
        <f>COUNTIF(B6:B41,"Expositions - enfants")</f>
        <v>0</v>
      </c>
      <c r="H11" s="14"/>
    </row>
    <row r="12" spans="1:8" ht="20.100000000000001" customHeight="1">
      <c r="A12" s="7"/>
      <c r="B12" s="2"/>
      <c r="C12" s="1"/>
      <c r="F12" s="41" t="s">
        <v>14</v>
      </c>
      <c r="G12" s="14">
        <f>COUNTIF(B6:B41,"Conférences, rencontres, lectures")</f>
        <v>0</v>
      </c>
      <c r="H12" s="14"/>
    </row>
    <row r="13" spans="1:8" ht="20.100000000000001" customHeight="1">
      <c r="A13" s="7"/>
      <c r="B13" s="2"/>
      <c r="C13" s="1"/>
      <c r="F13" s="41" t="s">
        <v>15</v>
      </c>
      <c r="G13" s="14">
        <f>COUNTIF(B6:B41,"Conférences, rencontres, lectures - enfants")</f>
        <v>0</v>
      </c>
      <c r="H13" s="14"/>
    </row>
    <row r="14" spans="1:8" ht="20.100000000000001" customHeight="1">
      <c r="A14" s="7"/>
      <c r="B14" s="2"/>
      <c r="C14" s="1"/>
      <c r="F14" s="41" t="s">
        <v>5</v>
      </c>
      <c r="G14" s="14">
        <f>COUNTIF(B6:B41,"Concerts, projections")</f>
        <v>0</v>
      </c>
      <c r="H14" s="14"/>
    </row>
    <row r="15" spans="1:8" ht="20.100000000000001" customHeight="1">
      <c r="A15" s="7"/>
      <c r="B15" s="2"/>
      <c r="C15" s="1"/>
      <c r="F15" s="41" t="s">
        <v>16</v>
      </c>
      <c r="G15" s="14">
        <f>COUNTIF(B6:B41,"Concerts, projections - enfants")</f>
        <v>0</v>
      </c>
      <c r="H15" s="14"/>
    </row>
    <row r="16" spans="1:8" ht="20.100000000000001" customHeight="1">
      <c r="A16" s="8"/>
      <c r="B16" s="2"/>
      <c r="C16" s="1"/>
      <c r="F16" s="41" t="s">
        <v>17</v>
      </c>
      <c r="G16" s="14">
        <f>COUNTIF(B6:B41,"Séance de  conte")</f>
        <v>0</v>
      </c>
      <c r="H16" s="14"/>
    </row>
    <row r="17" spans="1:8" ht="20.100000000000001" customHeight="1">
      <c r="A17" s="7"/>
      <c r="B17" s="2"/>
      <c r="C17" s="1"/>
      <c r="F17" s="41" t="s">
        <v>7</v>
      </c>
      <c r="G17" s="14">
        <f>COUNTIF(B6:B41,"Séance de  conte - enfant")</f>
        <v>0</v>
      </c>
      <c r="H17" s="14"/>
    </row>
    <row r="18" spans="1:8" ht="20.100000000000001" customHeight="1">
      <c r="A18" s="1"/>
      <c r="B18" s="2"/>
      <c r="C18" s="1"/>
      <c r="F18" s="41" t="s">
        <v>8</v>
      </c>
      <c r="G18" s="14">
        <f>COUNTIF(B6:B41,"Club de lecteurs, ateliers d'écriture")</f>
        <v>0</v>
      </c>
      <c r="H18" s="14"/>
    </row>
    <row r="19" spans="1:8" ht="20.100000000000001" customHeight="1">
      <c r="A19" s="1"/>
      <c r="B19" s="2"/>
      <c r="C19" s="1"/>
      <c r="F19" s="41" t="s">
        <v>24</v>
      </c>
      <c r="G19" s="14">
        <f>COUNTIF(B6:B41,"Club de lecteurs, ateliers d'écriture - enfants")</f>
        <v>0</v>
      </c>
      <c r="H19" s="14"/>
    </row>
    <row r="20" spans="1:8" ht="20.100000000000001" customHeight="1">
      <c r="A20" s="1"/>
      <c r="B20" s="2"/>
      <c r="C20" s="1"/>
      <c r="F20" s="41" t="s">
        <v>18</v>
      </c>
      <c r="G20" s="14">
        <f>COUNTIF(B6:B41,"Fêtes, salons du livre, festival")</f>
        <v>0</v>
      </c>
      <c r="H20" s="14"/>
    </row>
    <row r="21" spans="1:8" ht="20.100000000000001" customHeight="1">
      <c r="A21" s="1"/>
      <c r="B21" s="2"/>
      <c r="C21" s="1"/>
      <c r="F21" s="41" t="s">
        <v>19</v>
      </c>
      <c r="G21" s="14">
        <f>COUNTIF(B6:B41,"Fêtes, salons du livre, festival - enfants")</f>
        <v>0</v>
      </c>
      <c r="H21" s="14"/>
    </row>
    <row r="22" spans="1:8" ht="20.100000000000001" customHeight="1">
      <c r="A22" s="1"/>
      <c r="B22" s="2"/>
      <c r="C22" s="1"/>
      <c r="F22" s="41" t="s">
        <v>20</v>
      </c>
      <c r="G22" s="14">
        <f>COUNTIF(B6:B41,"Autres")</f>
        <v>0</v>
      </c>
      <c r="H22" s="14"/>
    </row>
    <row r="23" spans="1:8" ht="20.100000000000001" customHeight="1">
      <c r="A23" s="1"/>
      <c r="B23" s="2"/>
      <c r="C23" s="1"/>
      <c r="F23" s="41" t="s">
        <v>21</v>
      </c>
      <c r="G23" s="14">
        <f>COUNTIF(B6:B41,"Autres - enfants")</f>
        <v>0</v>
      </c>
      <c r="H23" s="14"/>
    </row>
    <row r="24" spans="1:8" ht="20.100000000000001" customHeight="1">
      <c r="A24" s="1"/>
      <c r="B24" s="2"/>
      <c r="C24" s="1"/>
      <c r="F24" s="41" t="s">
        <v>62</v>
      </c>
      <c r="G24" s="14">
        <f>COUNTIF(B6:B41,"formations au public")</f>
        <v>0</v>
      </c>
      <c r="H24" s="14"/>
    </row>
    <row r="25" spans="1:8" ht="20.100000000000001" customHeight="1">
      <c r="A25" s="1"/>
      <c r="B25" s="2"/>
      <c r="C25" s="1"/>
      <c r="F25" s="50" t="s">
        <v>70</v>
      </c>
      <c r="G25" s="14">
        <f>COUNTIF(B6:B41,"Portage à domicile")</f>
        <v>0</v>
      </c>
      <c r="H25" s="14"/>
    </row>
    <row r="26" spans="1:8" ht="20.100000000000001" customHeight="1">
      <c r="A26" s="1"/>
      <c r="B26" s="2"/>
      <c r="C26" s="1"/>
      <c r="F26" s="25" t="s">
        <v>51</v>
      </c>
      <c r="G26" s="26"/>
      <c r="H26" s="17">
        <f>SUM(H6:H25)</f>
        <v>0</v>
      </c>
    </row>
    <row r="27" spans="1:8" ht="20.100000000000001" customHeight="1">
      <c r="A27" s="1"/>
      <c r="B27" s="2"/>
      <c r="C27" s="1"/>
    </row>
    <row r="28" spans="1:8" ht="20.100000000000001" customHeight="1">
      <c r="A28" s="1"/>
      <c r="B28" s="2"/>
      <c r="C28" s="1"/>
      <c r="F28" s="23"/>
    </row>
    <row r="29" spans="1:8" ht="20.100000000000001" customHeight="1">
      <c r="A29" s="1"/>
      <c r="B29" s="2"/>
      <c r="C29" s="1"/>
      <c r="F29" s="24"/>
    </row>
    <row r="30" spans="1:8" ht="20.100000000000001" customHeight="1">
      <c r="A30" s="1"/>
      <c r="B30" s="2"/>
      <c r="C30" s="1"/>
      <c r="F30" s="24"/>
    </row>
    <row r="31" spans="1:8" ht="20.100000000000001" customHeight="1">
      <c r="A31" s="1"/>
      <c r="B31" s="2"/>
      <c r="C31" s="1"/>
      <c r="F31" s="24"/>
    </row>
    <row r="32" spans="1:8" ht="20.100000000000001" customHeight="1">
      <c r="A32" s="1"/>
      <c r="B32" s="2"/>
      <c r="C32" s="1"/>
      <c r="F32" s="24"/>
    </row>
    <row r="33" spans="1:6" ht="20.100000000000001" customHeight="1">
      <c r="A33" s="1"/>
      <c r="B33" s="2"/>
      <c r="C33" s="1"/>
      <c r="F33" s="24"/>
    </row>
    <row r="34" spans="1:6" ht="20.100000000000001" customHeight="1">
      <c r="A34" s="1"/>
      <c r="B34" s="2"/>
      <c r="C34" s="1"/>
      <c r="F34" s="24"/>
    </row>
    <row r="35" spans="1:6" ht="20.100000000000001" customHeight="1">
      <c r="A35" s="1"/>
      <c r="B35" s="2"/>
      <c r="C35" s="1"/>
      <c r="F35" s="24"/>
    </row>
    <row r="36" spans="1:6" ht="20.100000000000001" customHeight="1">
      <c r="A36" s="1"/>
      <c r="B36" s="2"/>
      <c r="C36" s="1"/>
      <c r="F36" s="24"/>
    </row>
    <row r="37" spans="1:6" ht="20.100000000000001" customHeight="1">
      <c r="A37" s="1"/>
      <c r="B37" s="2"/>
      <c r="C37" s="1"/>
      <c r="F37" s="24"/>
    </row>
    <row r="38" spans="1:6" ht="20.100000000000001" customHeight="1">
      <c r="A38" s="1"/>
      <c r="B38" s="2"/>
      <c r="C38" s="1"/>
      <c r="F38" s="24"/>
    </row>
    <row r="39" spans="1:6" ht="20.100000000000001" customHeight="1">
      <c r="A39" s="1"/>
      <c r="B39" s="2"/>
      <c r="C39" s="1"/>
      <c r="F39" s="24"/>
    </row>
    <row r="40" spans="1:6" ht="20.100000000000001" customHeight="1">
      <c r="A40" s="1"/>
      <c r="B40" s="2"/>
      <c r="C40" s="1"/>
      <c r="F40" s="24"/>
    </row>
    <row r="41" spans="1:6" ht="20.100000000000001" customHeight="1">
      <c r="A41" s="1"/>
      <c r="B41" s="2"/>
      <c r="C41" s="1"/>
      <c r="F41" s="24"/>
    </row>
    <row r="42" spans="1:6" ht="20.100000000000001" customHeight="1">
      <c r="A42" s="17" t="s">
        <v>36</v>
      </c>
      <c r="B42" s="17"/>
      <c r="C42" s="17">
        <f>SUM(C6:C41)</f>
        <v>0</v>
      </c>
      <c r="F42" s="24"/>
    </row>
    <row r="43" spans="1:6" ht="20.100000000000001" customHeight="1">
      <c r="F43" s="24"/>
    </row>
    <row r="44" spans="1:6" ht="20.100000000000001" customHeight="1">
      <c r="F44" s="24"/>
    </row>
  </sheetData>
  <autoFilter ref="A5:C5"/>
  <mergeCells count="2">
    <mergeCell ref="A3:C3"/>
    <mergeCell ref="F3:H3"/>
  </mergeCells>
  <dataValidations count="1">
    <dataValidation type="list" allowBlank="1" showInputMessage="1" showErrorMessage="1" sqref="B6:B41">
      <formula1>Actions</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5"/>
  <sheetViews>
    <sheetView workbookViewId="0"/>
  </sheetViews>
  <sheetFormatPr baseColWidth="10" defaultRowHeight="20.100000000000001" customHeight="1"/>
  <cols>
    <col min="1" max="1" width="16.42578125" customWidth="1"/>
    <col min="2" max="2" width="37.28515625" customWidth="1"/>
    <col min="3" max="3" width="28.28515625" customWidth="1"/>
    <col min="6" max="6" width="45.28515625" customWidth="1"/>
    <col min="7" max="7" width="19.5703125" customWidth="1"/>
    <col min="8" max="8" width="20.28515625" customWidth="1"/>
  </cols>
  <sheetData>
    <row r="1" spans="1:8" ht="20.100000000000001" customHeight="1">
      <c r="A1" s="56" t="s">
        <v>50</v>
      </c>
    </row>
    <row r="2" spans="1:8" ht="20.100000000000001" customHeight="1" thickBot="1"/>
    <row r="3" spans="1:8" ht="20.100000000000001" customHeight="1" thickBot="1">
      <c r="A3" s="77" t="s">
        <v>49</v>
      </c>
      <c r="B3" s="78"/>
      <c r="C3" s="79"/>
      <c r="F3" s="77" t="s">
        <v>45</v>
      </c>
      <c r="G3" s="78"/>
      <c r="H3" s="79"/>
    </row>
    <row r="4" spans="1:8" ht="20.100000000000001" customHeight="1">
      <c r="A4" s="3"/>
      <c r="B4" s="3"/>
      <c r="C4" s="3"/>
    </row>
    <row r="5" spans="1:8" ht="29.25" customHeight="1">
      <c r="A5" s="21" t="s">
        <v>0</v>
      </c>
      <c r="B5" s="21" t="s">
        <v>1</v>
      </c>
      <c r="C5" s="22" t="s">
        <v>2</v>
      </c>
      <c r="F5" s="21" t="s">
        <v>12</v>
      </c>
      <c r="G5" s="21" t="s">
        <v>25</v>
      </c>
      <c r="H5" s="22" t="s">
        <v>2</v>
      </c>
    </row>
    <row r="6" spans="1:8" ht="20.100000000000001" customHeight="1">
      <c r="A6" s="6"/>
      <c r="B6" s="2"/>
      <c r="C6" s="2"/>
      <c r="F6" s="28" t="s">
        <v>69</v>
      </c>
      <c r="G6" s="14">
        <f>COUNTIF(B6:B41,"accueil de classes primaires et maternelles")</f>
        <v>0</v>
      </c>
      <c r="H6" s="30"/>
    </row>
    <row r="7" spans="1:8" ht="20.100000000000001" customHeight="1">
      <c r="A7" s="7"/>
      <c r="B7" s="2"/>
      <c r="C7" s="1"/>
      <c r="F7" s="28" t="s">
        <v>63</v>
      </c>
      <c r="G7" s="14">
        <f>COUNTIF(B6:B41,"accueil de classes collège")</f>
        <v>0</v>
      </c>
      <c r="H7" s="30"/>
    </row>
    <row r="8" spans="1:8" ht="20.100000000000001" customHeight="1">
      <c r="A8" s="7"/>
      <c r="B8" s="2"/>
      <c r="C8" s="1"/>
      <c r="F8" s="28" t="s">
        <v>64</v>
      </c>
      <c r="G8" s="14">
        <f>COUNTIF(B6:B41,"accueil de classes lycée")</f>
        <v>0</v>
      </c>
      <c r="H8" s="30"/>
    </row>
    <row r="9" spans="1:8" ht="20.100000000000001" customHeight="1">
      <c r="A9" s="7"/>
      <c r="B9" s="2"/>
      <c r="C9" s="1"/>
      <c r="F9" s="51" t="s">
        <v>6</v>
      </c>
      <c r="G9" s="14">
        <f>COUNTIF(B6:B41,"accueil périscolaire (TAP)")</f>
        <v>0</v>
      </c>
      <c r="H9" s="14"/>
    </row>
    <row r="10" spans="1:8" ht="20.100000000000001" customHeight="1">
      <c r="A10" s="7"/>
      <c r="B10" s="2"/>
      <c r="C10" s="1"/>
      <c r="F10" s="41" t="s">
        <v>3</v>
      </c>
      <c r="G10" s="14">
        <f>COUNTIF(B6:B41,"Expositions")</f>
        <v>0</v>
      </c>
      <c r="H10" s="14"/>
    </row>
    <row r="11" spans="1:8" ht="20.100000000000001" customHeight="1">
      <c r="A11" s="7"/>
      <c r="B11" s="2"/>
      <c r="C11" s="1"/>
      <c r="F11" s="41" t="s">
        <v>13</v>
      </c>
      <c r="G11" s="14">
        <f>COUNTIF(B6:B41,"Expositions - enfants")</f>
        <v>0</v>
      </c>
      <c r="H11" s="14"/>
    </row>
    <row r="12" spans="1:8" ht="20.100000000000001" customHeight="1">
      <c r="A12" s="7"/>
      <c r="B12" s="2"/>
      <c r="C12" s="1"/>
      <c r="F12" s="41" t="s">
        <v>14</v>
      </c>
      <c r="G12" s="14">
        <f>COUNTIF(B6:B41,"Conférences, rencontres, lectures")</f>
        <v>0</v>
      </c>
      <c r="H12" s="14"/>
    </row>
    <row r="13" spans="1:8" ht="20.100000000000001" customHeight="1">
      <c r="A13" s="7"/>
      <c r="B13" s="2"/>
      <c r="C13" s="1"/>
      <c r="F13" s="41" t="s">
        <v>15</v>
      </c>
      <c r="G13" s="14">
        <f>COUNTIF(B6:B41,"Conférences, rencontres, lectures - enfants")</f>
        <v>0</v>
      </c>
      <c r="H13" s="14"/>
    </row>
    <row r="14" spans="1:8" ht="20.100000000000001" customHeight="1">
      <c r="A14" s="7"/>
      <c r="B14" s="2"/>
      <c r="C14" s="1"/>
      <c r="F14" s="41" t="s">
        <v>5</v>
      </c>
      <c r="G14" s="14">
        <f>COUNTIF(B6:B41,"Concerts, projections")</f>
        <v>0</v>
      </c>
      <c r="H14" s="14"/>
    </row>
    <row r="15" spans="1:8" ht="20.100000000000001" customHeight="1">
      <c r="A15" s="7"/>
      <c r="B15" s="2"/>
      <c r="C15" s="1"/>
      <c r="F15" s="41" t="s">
        <v>16</v>
      </c>
      <c r="G15" s="14">
        <f>COUNTIF(B6:B41,"Concerts, projections - enfants")</f>
        <v>0</v>
      </c>
      <c r="H15" s="14"/>
    </row>
    <row r="16" spans="1:8" ht="20.100000000000001" customHeight="1">
      <c r="A16" s="8"/>
      <c r="B16" s="2"/>
      <c r="C16" s="1"/>
      <c r="F16" s="41" t="s">
        <v>17</v>
      </c>
      <c r="G16" s="14">
        <f>COUNTIF(B6:B41,"Séance de  conte")</f>
        <v>0</v>
      </c>
      <c r="H16" s="14"/>
    </row>
    <row r="17" spans="1:8" ht="20.100000000000001" customHeight="1">
      <c r="A17" s="7"/>
      <c r="B17" s="2"/>
      <c r="C17" s="1"/>
      <c r="F17" s="41" t="s">
        <v>7</v>
      </c>
      <c r="G17" s="14">
        <f>COUNTIF(B6:B41,"Séance de  conte - enfant")</f>
        <v>0</v>
      </c>
      <c r="H17" s="14"/>
    </row>
    <row r="18" spans="1:8" ht="20.100000000000001" customHeight="1">
      <c r="A18" s="1"/>
      <c r="B18" s="2"/>
      <c r="C18" s="1"/>
      <c r="F18" s="41" t="s">
        <v>8</v>
      </c>
      <c r="G18" s="14">
        <f>COUNTIF(B6:B41,"Club de lecteurs, ateliers d'écriture")</f>
        <v>0</v>
      </c>
      <c r="H18" s="14"/>
    </row>
    <row r="19" spans="1:8" ht="20.100000000000001" customHeight="1">
      <c r="A19" s="1"/>
      <c r="B19" s="2"/>
      <c r="C19" s="1"/>
      <c r="F19" s="41" t="s">
        <v>24</v>
      </c>
      <c r="G19" s="14">
        <f>COUNTIF(B6:B41,"Club de lecteurs, ateliers d'écriture - enfants")</f>
        <v>0</v>
      </c>
      <c r="H19" s="14"/>
    </row>
    <row r="20" spans="1:8" ht="20.100000000000001" customHeight="1">
      <c r="A20" s="1"/>
      <c r="B20" s="2"/>
      <c r="C20" s="1"/>
      <c r="F20" s="41" t="s">
        <v>18</v>
      </c>
      <c r="G20" s="14">
        <f>COUNTIF(B6:B41,"Fêtes, salons du livre, festival")</f>
        <v>0</v>
      </c>
      <c r="H20" s="14"/>
    </row>
    <row r="21" spans="1:8" ht="20.100000000000001" customHeight="1">
      <c r="A21" s="1"/>
      <c r="B21" s="2"/>
      <c r="C21" s="1"/>
      <c r="F21" s="41" t="s">
        <v>19</v>
      </c>
      <c r="G21" s="14">
        <f>COUNTIF(B6:B41,"Fêtes, salons du livre, festival - enfants")</f>
        <v>0</v>
      </c>
      <c r="H21" s="14"/>
    </row>
    <row r="22" spans="1:8" ht="20.100000000000001" customHeight="1">
      <c r="A22" s="1"/>
      <c r="B22" s="2"/>
      <c r="C22" s="1"/>
      <c r="F22" s="41" t="s">
        <v>20</v>
      </c>
      <c r="G22" s="14">
        <f>COUNTIF(B6:B41,"Autres")</f>
        <v>0</v>
      </c>
      <c r="H22" s="14"/>
    </row>
    <row r="23" spans="1:8" ht="20.100000000000001" customHeight="1">
      <c r="A23" s="1"/>
      <c r="B23" s="2"/>
      <c r="C23" s="1"/>
      <c r="F23" s="41" t="s">
        <v>21</v>
      </c>
      <c r="G23" s="14">
        <f>COUNTIF(B6:B41,"Autres - enfants")</f>
        <v>0</v>
      </c>
      <c r="H23" s="14"/>
    </row>
    <row r="24" spans="1:8" ht="20.100000000000001" customHeight="1">
      <c r="A24" s="1"/>
      <c r="B24" s="2"/>
      <c r="C24" s="1"/>
      <c r="F24" s="41" t="s">
        <v>62</v>
      </c>
      <c r="G24" s="14">
        <f>COUNTIF(B6:B41,"formations au public")</f>
        <v>0</v>
      </c>
      <c r="H24" s="14"/>
    </row>
    <row r="25" spans="1:8" ht="20.100000000000001" customHeight="1">
      <c r="A25" s="1"/>
      <c r="B25" s="2"/>
      <c r="C25" s="1"/>
      <c r="F25" s="50" t="s">
        <v>70</v>
      </c>
      <c r="G25" s="14">
        <f>COUNTIF(B6:B41,"Portage à domicile")</f>
        <v>0</v>
      </c>
      <c r="H25" s="14"/>
    </row>
    <row r="26" spans="1:8" ht="20.100000000000001" customHeight="1">
      <c r="A26" s="1"/>
      <c r="B26" s="2"/>
      <c r="C26" s="1"/>
      <c r="F26" s="25" t="s">
        <v>51</v>
      </c>
      <c r="H26" s="17">
        <f>SUM(H6:H25)</f>
        <v>0</v>
      </c>
    </row>
    <row r="27" spans="1:8" ht="20.100000000000001" customHeight="1">
      <c r="A27" s="1"/>
      <c r="B27" s="2"/>
      <c r="C27" s="1"/>
    </row>
    <row r="28" spans="1:8" ht="20.100000000000001" customHeight="1">
      <c r="A28" s="1"/>
      <c r="B28" s="2"/>
      <c r="C28" s="1"/>
      <c r="F28" s="23"/>
    </row>
    <row r="29" spans="1:8" ht="20.100000000000001" customHeight="1">
      <c r="A29" s="1"/>
      <c r="B29" s="2"/>
      <c r="C29" s="1"/>
      <c r="F29" s="24"/>
    </row>
    <row r="30" spans="1:8" ht="20.100000000000001" customHeight="1">
      <c r="A30" s="1"/>
      <c r="B30" s="2"/>
      <c r="C30" s="1"/>
      <c r="F30" s="24"/>
    </row>
    <row r="31" spans="1:8" ht="20.100000000000001" customHeight="1">
      <c r="A31" s="1"/>
      <c r="B31" s="2"/>
      <c r="C31" s="1"/>
      <c r="F31" s="24"/>
    </row>
    <row r="32" spans="1:8" ht="20.100000000000001" customHeight="1">
      <c r="A32" s="1"/>
      <c r="B32" s="2"/>
      <c r="C32" s="1"/>
      <c r="F32" s="24"/>
    </row>
    <row r="33" spans="1:6" ht="20.100000000000001" customHeight="1">
      <c r="A33" s="1"/>
      <c r="B33" s="2"/>
      <c r="C33" s="1"/>
      <c r="F33" s="24"/>
    </row>
    <row r="34" spans="1:6" ht="20.100000000000001" customHeight="1">
      <c r="A34" s="1"/>
      <c r="B34" s="2"/>
      <c r="C34" s="1"/>
      <c r="F34" s="24"/>
    </row>
    <row r="35" spans="1:6" ht="20.100000000000001" customHeight="1">
      <c r="A35" s="1"/>
      <c r="B35" s="2"/>
      <c r="C35" s="1"/>
      <c r="F35" s="24"/>
    </row>
    <row r="36" spans="1:6" ht="20.100000000000001" customHeight="1">
      <c r="A36" s="1"/>
      <c r="B36" s="2"/>
      <c r="C36" s="1"/>
      <c r="F36" s="24"/>
    </row>
    <row r="37" spans="1:6" ht="20.100000000000001" customHeight="1">
      <c r="A37" s="1"/>
      <c r="B37" s="2"/>
      <c r="C37" s="1"/>
      <c r="F37" s="24"/>
    </row>
    <row r="38" spans="1:6" ht="20.100000000000001" customHeight="1">
      <c r="A38" s="1"/>
      <c r="B38" s="2"/>
      <c r="C38" s="1"/>
      <c r="F38" s="24"/>
    </row>
    <row r="39" spans="1:6" ht="20.100000000000001" customHeight="1">
      <c r="A39" s="1"/>
      <c r="B39" s="2"/>
      <c r="C39" s="1"/>
      <c r="F39" s="24"/>
    </row>
    <row r="40" spans="1:6" ht="20.100000000000001" customHeight="1">
      <c r="A40" s="1"/>
      <c r="B40" s="2"/>
      <c r="C40" s="1"/>
      <c r="F40" s="24"/>
    </row>
    <row r="41" spans="1:6" ht="20.100000000000001" customHeight="1">
      <c r="A41" s="1"/>
      <c r="B41" s="2"/>
      <c r="C41" s="1"/>
      <c r="F41" s="24"/>
    </row>
    <row r="42" spans="1:6" ht="20.100000000000001" customHeight="1">
      <c r="A42" s="17" t="s">
        <v>36</v>
      </c>
      <c r="B42" s="17"/>
      <c r="C42" s="17">
        <f>SUM(C6:C41)</f>
        <v>0</v>
      </c>
      <c r="F42" s="24"/>
    </row>
    <row r="43" spans="1:6" ht="20.100000000000001" customHeight="1">
      <c r="F43" s="24"/>
    </row>
    <row r="44" spans="1:6" ht="20.100000000000001" customHeight="1">
      <c r="F44" s="24"/>
    </row>
    <row r="45" spans="1:6" ht="20.100000000000001" customHeight="1">
      <c r="F45" s="24"/>
    </row>
  </sheetData>
  <autoFilter ref="A5:C5"/>
  <mergeCells count="2">
    <mergeCell ref="A3:C3"/>
    <mergeCell ref="F3:H3"/>
  </mergeCells>
  <dataValidations count="1">
    <dataValidation type="list" allowBlank="1" showInputMessage="1" showErrorMessage="1" sqref="B6:B41">
      <formula1>Actions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4"/>
  <sheetViews>
    <sheetView workbookViewId="0"/>
  </sheetViews>
  <sheetFormatPr baseColWidth="10" defaultRowHeight="20.100000000000001" customHeight="1"/>
  <cols>
    <col min="1" max="1" width="16.42578125" customWidth="1"/>
    <col min="2" max="2" width="37.28515625" customWidth="1"/>
    <col min="3" max="3" width="28.28515625" customWidth="1"/>
    <col min="6" max="6" width="45.28515625" customWidth="1"/>
    <col min="7" max="7" width="19.5703125" customWidth="1"/>
    <col min="8" max="8" width="20" customWidth="1"/>
  </cols>
  <sheetData>
    <row r="1" spans="1:8" ht="20.100000000000001" customHeight="1">
      <c r="A1" s="56" t="s">
        <v>74</v>
      </c>
    </row>
    <row r="2" spans="1:8" ht="20.100000000000001" customHeight="1" thickBot="1"/>
    <row r="3" spans="1:8" ht="20.100000000000001" customHeight="1" thickBot="1">
      <c r="A3" s="77" t="s">
        <v>49</v>
      </c>
      <c r="B3" s="78"/>
      <c r="C3" s="79"/>
      <c r="F3" s="77" t="s">
        <v>45</v>
      </c>
      <c r="G3" s="78"/>
      <c r="H3" s="79"/>
    </row>
    <row r="4" spans="1:8" ht="20.100000000000001" customHeight="1">
      <c r="A4" s="3"/>
      <c r="B4" s="3"/>
      <c r="C4" s="3"/>
    </row>
    <row r="5" spans="1:8" ht="29.25" customHeight="1">
      <c r="A5" s="21" t="s">
        <v>0</v>
      </c>
      <c r="B5" s="21" t="s">
        <v>1</v>
      </c>
      <c r="C5" s="22" t="s">
        <v>2</v>
      </c>
      <c r="F5" s="21" t="s">
        <v>12</v>
      </c>
      <c r="G5" s="21" t="s">
        <v>25</v>
      </c>
      <c r="H5" s="22" t="s">
        <v>2</v>
      </c>
    </row>
    <row r="6" spans="1:8" ht="20.100000000000001" customHeight="1">
      <c r="A6" s="6"/>
      <c r="B6" s="2"/>
      <c r="C6" s="2"/>
      <c r="F6" s="28" t="s">
        <v>69</v>
      </c>
      <c r="G6" s="14">
        <f>COUNTIF(B6:B41,"accueil de classes primaires et maternelles")</f>
        <v>0</v>
      </c>
      <c r="H6" s="30"/>
    </row>
    <row r="7" spans="1:8" ht="20.100000000000001" customHeight="1">
      <c r="A7" s="7"/>
      <c r="B7" s="2"/>
      <c r="C7" s="1"/>
      <c r="F7" s="28" t="s">
        <v>63</v>
      </c>
      <c r="G7" s="14">
        <f>COUNTIF(B6:B41,"accueil de classes collège")</f>
        <v>0</v>
      </c>
      <c r="H7" s="30"/>
    </row>
    <row r="8" spans="1:8" ht="20.100000000000001" customHeight="1">
      <c r="A8" s="7"/>
      <c r="B8" s="2"/>
      <c r="C8" s="1"/>
      <c r="F8" s="28" t="s">
        <v>64</v>
      </c>
      <c r="G8" s="14">
        <f>COUNTIF(B6:B41,"accueil de classes lycée")</f>
        <v>0</v>
      </c>
      <c r="H8" s="30"/>
    </row>
    <row r="9" spans="1:8" ht="20.100000000000001" customHeight="1">
      <c r="A9" s="7"/>
      <c r="B9" s="2"/>
      <c r="C9" s="1"/>
      <c r="F9" s="51" t="s">
        <v>6</v>
      </c>
      <c r="G9" s="14">
        <f>COUNTIF(B6:B41,"accueil périscolaire (TAP)")</f>
        <v>0</v>
      </c>
      <c r="H9" s="14"/>
    </row>
    <row r="10" spans="1:8" ht="20.100000000000001" customHeight="1">
      <c r="A10" s="7"/>
      <c r="B10" s="2"/>
      <c r="C10" s="1"/>
      <c r="F10" s="41" t="s">
        <v>3</v>
      </c>
      <c r="G10" s="14">
        <f>COUNTIF(B6:B41,"Expositions")</f>
        <v>0</v>
      </c>
      <c r="H10" s="14"/>
    </row>
    <row r="11" spans="1:8" ht="20.100000000000001" customHeight="1">
      <c r="A11" s="7"/>
      <c r="B11" s="2"/>
      <c r="C11" s="1"/>
      <c r="F11" s="41" t="s">
        <v>13</v>
      </c>
      <c r="G11" s="14">
        <f>COUNTIF(B6:B41,"Expositions - enfants")</f>
        <v>0</v>
      </c>
      <c r="H11" s="14"/>
    </row>
    <row r="12" spans="1:8" ht="20.100000000000001" customHeight="1">
      <c r="A12" s="7"/>
      <c r="B12" s="2"/>
      <c r="C12" s="1"/>
      <c r="F12" s="41" t="s">
        <v>14</v>
      </c>
      <c r="G12" s="14">
        <f>COUNTIF(B6:B41,"Conférences, rencontres, lectures")</f>
        <v>0</v>
      </c>
      <c r="H12" s="14"/>
    </row>
    <row r="13" spans="1:8" ht="20.100000000000001" customHeight="1">
      <c r="A13" s="7"/>
      <c r="B13" s="2"/>
      <c r="C13" s="1"/>
      <c r="F13" s="41" t="s">
        <v>15</v>
      </c>
      <c r="G13" s="14">
        <f>COUNTIF(B6:B41,"Conférences, rencontres, lectures - enfants")</f>
        <v>0</v>
      </c>
      <c r="H13" s="14"/>
    </row>
    <row r="14" spans="1:8" ht="20.100000000000001" customHeight="1">
      <c r="A14" s="7"/>
      <c r="B14" s="2"/>
      <c r="C14" s="1"/>
      <c r="F14" s="41" t="s">
        <v>5</v>
      </c>
      <c r="G14" s="14">
        <f>COUNTIF(B6:B41,"Concerts, projections")</f>
        <v>0</v>
      </c>
      <c r="H14" s="14"/>
    </row>
    <row r="15" spans="1:8" ht="20.100000000000001" customHeight="1">
      <c r="A15" s="7"/>
      <c r="B15" s="2"/>
      <c r="C15" s="1"/>
      <c r="F15" s="41" t="s">
        <v>16</v>
      </c>
      <c r="G15" s="14">
        <f>COUNTIF(B6:B41,"Concerts, projections - enfants")</f>
        <v>0</v>
      </c>
      <c r="H15" s="14"/>
    </row>
    <row r="16" spans="1:8" ht="20.100000000000001" customHeight="1">
      <c r="A16" s="8"/>
      <c r="B16" s="2"/>
      <c r="C16" s="1"/>
      <c r="F16" s="41" t="s">
        <v>17</v>
      </c>
      <c r="G16" s="14">
        <f>COUNTIF(B6:B41,"Séance de  conte")</f>
        <v>0</v>
      </c>
      <c r="H16" s="14"/>
    </row>
    <row r="17" spans="1:8" ht="20.100000000000001" customHeight="1">
      <c r="A17" s="7"/>
      <c r="B17" s="2"/>
      <c r="C17" s="1"/>
      <c r="F17" s="41" t="s">
        <v>7</v>
      </c>
      <c r="G17" s="14">
        <f>COUNTIF(B6:B41,"Séance de  conte - enfant")</f>
        <v>0</v>
      </c>
      <c r="H17" s="14"/>
    </row>
    <row r="18" spans="1:8" ht="20.100000000000001" customHeight="1">
      <c r="A18" s="1"/>
      <c r="B18" s="2"/>
      <c r="C18" s="1"/>
      <c r="F18" s="41" t="s">
        <v>8</v>
      </c>
      <c r="G18" s="14">
        <f>COUNTIF(B6:B41,"Club de lecteurs, ateliers d'écriture")</f>
        <v>0</v>
      </c>
      <c r="H18" s="14"/>
    </row>
    <row r="19" spans="1:8" ht="20.100000000000001" customHeight="1">
      <c r="A19" s="1"/>
      <c r="B19" s="2"/>
      <c r="C19" s="1"/>
      <c r="F19" s="41" t="s">
        <v>24</v>
      </c>
      <c r="G19" s="14">
        <f>COUNTIF(B6:B41,"Club de lecteurs, ateliers d'écriture - enfants")</f>
        <v>0</v>
      </c>
      <c r="H19" s="14"/>
    </row>
    <row r="20" spans="1:8" ht="20.100000000000001" customHeight="1">
      <c r="A20" s="1"/>
      <c r="B20" s="2"/>
      <c r="C20" s="1"/>
      <c r="F20" s="41" t="s">
        <v>18</v>
      </c>
      <c r="G20" s="14">
        <f>COUNTIF(B6:B41,"Fêtes, salons du livre, festival")</f>
        <v>0</v>
      </c>
      <c r="H20" s="14"/>
    </row>
    <row r="21" spans="1:8" ht="20.100000000000001" customHeight="1">
      <c r="A21" s="1"/>
      <c r="B21" s="2"/>
      <c r="C21" s="1"/>
      <c r="F21" s="41" t="s">
        <v>19</v>
      </c>
      <c r="G21" s="14">
        <f>COUNTIF(B6:B41,"Fêtes, salons du livre, festival - enfants")</f>
        <v>0</v>
      </c>
      <c r="H21" s="14"/>
    </row>
    <row r="22" spans="1:8" ht="20.100000000000001" customHeight="1">
      <c r="A22" s="1"/>
      <c r="B22" s="2"/>
      <c r="C22" s="1"/>
      <c r="F22" s="41" t="s">
        <v>20</v>
      </c>
      <c r="G22" s="14">
        <f>COUNTIF(B6:B41,"Autres")</f>
        <v>0</v>
      </c>
      <c r="H22" s="14"/>
    </row>
    <row r="23" spans="1:8" ht="20.100000000000001" customHeight="1">
      <c r="A23" s="1"/>
      <c r="B23" s="2"/>
      <c r="C23" s="1"/>
      <c r="F23" s="41" t="s">
        <v>21</v>
      </c>
      <c r="G23" s="14">
        <f>COUNTIF(B6:B41,"Autres - enfants")</f>
        <v>0</v>
      </c>
      <c r="H23" s="14"/>
    </row>
    <row r="24" spans="1:8" ht="20.100000000000001" customHeight="1">
      <c r="A24" s="1"/>
      <c r="B24" s="2"/>
      <c r="C24" s="1"/>
      <c r="F24" s="41" t="s">
        <v>62</v>
      </c>
      <c r="G24" s="14">
        <f>COUNTIF(B6:B41,"formations au public")</f>
        <v>0</v>
      </c>
      <c r="H24" s="14"/>
    </row>
    <row r="25" spans="1:8" ht="20.100000000000001" customHeight="1">
      <c r="A25" s="1"/>
      <c r="B25" s="2"/>
      <c r="C25" s="1"/>
      <c r="F25" s="50" t="s">
        <v>70</v>
      </c>
      <c r="G25" s="14">
        <f>COUNTIF(B6:B41,"Portage à domicile")</f>
        <v>0</v>
      </c>
      <c r="H25" s="14"/>
    </row>
    <row r="26" spans="1:8" ht="20.100000000000001" customHeight="1">
      <c r="A26" s="1"/>
      <c r="B26" s="2"/>
      <c r="C26" s="1"/>
      <c r="F26" s="25" t="s">
        <v>51</v>
      </c>
      <c r="G26" s="26"/>
      <c r="H26" s="17">
        <f>SUM(H6:H25)</f>
        <v>0</v>
      </c>
    </row>
    <row r="27" spans="1:8" ht="20.100000000000001" customHeight="1">
      <c r="A27" s="1"/>
      <c r="B27" s="2"/>
      <c r="C27" s="1"/>
    </row>
    <row r="28" spans="1:8" ht="20.100000000000001" customHeight="1">
      <c r="A28" s="1"/>
      <c r="B28" s="2"/>
      <c r="C28" s="1"/>
      <c r="F28" s="23"/>
    </row>
    <row r="29" spans="1:8" ht="20.100000000000001" customHeight="1">
      <c r="A29" s="1"/>
      <c r="B29" s="2"/>
      <c r="C29" s="1"/>
      <c r="F29" s="24"/>
    </row>
    <row r="30" spans="1:8" ht="20.100000000000001" customHeight="1">
      <c r="A30" s="1"/>
      <c r="B30" s="2"/>
      <c r="C30" s="1"/>
      <c r="F30" s="24"/>
    </row>
    <row r="31" spans="1:8" ht="20.100000000000001" customHeight="1">
      <c r="A31" s="1"/>
      <c r="B31" s="2"/>
      <c r="C31" s="1"/>
      <c r="F31" s="24"/>
    </row>
    <row r="32" spans="1:8" ht="20.100000000000001" customHeight="1">
      <c r="A32" s="1"/>
      <c r="B32" s="2"/>
      <c r="C32" s="1"/>
      <c r="F32" s="24"/>
    </row>
    <row r="33" spans="1:6" ht="20.100000000000001" customHeight="1">
      <c r="A33" s="1"/>
      <c r="B33" s="2"/>
      <c r="C33" s="1"/>
      <c r="F33" s="24"/>
    </row>
    <row r="34" spans="1:6" ht="20.100000000000001" customHeight="1">
      <c r="A34" s="1"/>
      <c r="B34" s="2"/>
      <c r="C34" s="1"/>
      <c r="F34" s="24"/>
    </row>
    <row r="35" spans="1:6" ht="20.100000000000001" customHeight="1">
      <c r="A35" s="1"/>
      <c r="B35" s="2"/>
      <c r="C35" s="1"/>
      <c r="F35" s="24"/>
    </row>
    <row r="36" spans="1:6" ht="20.100000000000001" customHeight="1">
      <c r="A36" s="1"/>
      <c r="B36" s="2"/>
      <c r="C36" s="1"/>
      <c r="F36" s="24"/>
    </row>
    <row r="37" spans="1:6" ht="20.100000000000001" customHeight="1">
      <c r="A37" s="1"/>
      <c r="B37" s="2"/>
      <c r="C37" s="1"/>
      <c r="F37" s="24"/>
    </row>
    <row r="38" spans="1:6" ht="20.100000000000001" customHeight="1">
      <c r="A38" s="1"/>
      <c r="B38" s="2"/>
      <c r="C38" s="1"/>
      <c r="F38" s="24"/>
    </row>
    <row r="39" spans="1:6" ht="20.100000000000001" customHeight="1">
      <c r="A39" s="1"/>
      <c r="B39" s="2"/>
      <c r="C39" s="1"/>
      <c r="F39" s="24"/>
    </row>
    <row r="40" spans="1:6" ht="20.100000000000001" customHeight="1">
      <c r="A40" s="1"/>
      <c r="B40" s="2"/>
      <c r="C40" s="1"/>
      <c r="F40" s="24"/>
    </row>
    <row r="41" spans="1:6" ht="20.100000000000001" customHeight="1">
      <c r="A41" s="1"/>
      <c r="B41" s="2"/>
      <c r="C41" s="1"/>
      <c r="F41" s="24"/>
    </row>
    <row r="42" spans="1:6" ht="20.100000000000001" customHeight="1">
      <c r="A42" s="17" t="s">
        <v>36</v>
      </c>
      <c r="B42" s="17"/>
      <c r="C42" s="17">
        <f>SUM(C6:C41)</f>
        <v>0</v>
      </c>
      <c r="F42" s="24"/>
    </row>
    <row r="43" spans="1:6" ht="20.100000000000001" customHeight="1">
      <c r="F43" s="24"/>
    </row>
    <row r="44" spans="1:6" ht="20.100000000000001" customHeight="1">
      <c r="F44" s="24"/>
    </row>
  </sheetData>
  <autoFilter ref="A5:C5"/>
  <mergeCells count="2">
    <mergeCell ref="A3:C3"/>
    <mergeCell ref="F3:H3"/>
  </mergeCells>
  <dataValidations count="1">
    <dataValidation type="list" allowBlank="1" showInputMessage="1" showErrorMessage="1" sqref="B6:B41">
      <formula1>Actions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4"/>
  <sheetViews>
    <sheetView workbookViewId="0">
      <selection activeCell="H12" sqref="H12"/>
    </sheetView>
  </sheetViews>
  <sheetFormatPr baseColWidth="10" defaultRowHeight="20.100000000000001" customHeight="1"/>
  <cols>
    <col min="1" max="1" width="16.42578125" customWidth="1"/>
    <col min="2" max="2" width="37.28515625" customWidth="1"/>
    <col min="3" max="3" width="28.28515625" customWidth="1"/>
    <col min="6" max="6" width="45.28515625" customWidth="1"/>
    <col min="7" max="7" width="19.5703125" customWidth="1"/>
    <col min="8" max="8" width="20.140625" customWidth="1"/>
  </cols>
  <sheetData>
    <row r="1" spans="1:8" ht="20.100000000000001" customHeight="1">
      <c r="A1" s="56" t="s">
        <v>75</v>
      </c>
    </row>
    <row r="2" spans="1:8" ht="20.100000000000001" customHeight="1" thickBot="1"/>
    <row r="3" spans="1:8" ht="20.100000000000001" customHeight="1" thickBot="1">
      <c r="A3" s="77" t="s">
        <v>49</v>
      </c>
      <c r="B3" s="78"/>
      <c r="C3" s="79"/>
      <c r="F3" s="77" t="s">
        <v>45</v>
      </c>
      <c r="G3" s="78"/>
      <c r="H3" s="79"/>
    </row>
    <row r="4" spans="1:8" ht="20.100000000000001" customHeight="1">
      <c r="A4" s="3"/>
      <c r="B4" s="3"/>
      <c r="C4" s="3"/>
    </row>
    <row r="5" spans="1:8" ht="29.25" customHeight="1">
      <c r="A5" s="21" t="s">
        <v>0</v>
      </c>
      <c r="B5" s="21" t="s">
        <v>1</v>
      </c>
      <c r="C5" s="22" t="s">
        <v>2</v>
      </c>
      <c r="F5" s="21" t="s">
        <v>12</v>
      </c>
      <c r="G5" s="21" t="s">
        <v>25</v>
      </c>
      <c r="H5" s="22" t="s">
        <v>2</v>
      </c>
    </row>
    <row r="6" spans="1:8" ht="20.100000000000001" customHeight="1">
      <c r="A6" s="6"/>
      <c r="B6" s="2"/>
      <c r="C6" s="2"/>
      <c r="F6" s="28" t="s">
        <v>69</v>
      </c>
      <c r="G6" s="14">
        <f>COUNTIF(B6:B41,"accueil de classes primaires et maternelles")</f>
        <v>0</v>
      </c>
      <c r="H6" s="30"/>
    </row>
    <row r="7" spans="1:8" ht="20.100000000000001" customHeight="1">
      <c r="A7" s="7"/>
      <c r="B7" s="2"/>
      <c r="C7" s="1"/>
      <c r="F7" s="28" t="s">
        <v>63</v>
      </c>
      <c r="G7" s="14">
        <f>COUNTIF(B6:B41,"accueil de classes collège")</f>
        <v>0</v>
      </c>
      <c r="H7" s="30"/>
    </row>
    <row r="8" spans="1:8" ht="20.100000000000001" customHeight="1">
      <c r="A8" s="7"/>
      <c r="B8" s="2"/>
      <c r="C8" s="1"/>
      <c r="F8" s="28" t="s">
        <v>64</v>
      </c>
      <c r="G8" s="14">
        <f>COUNTIF(B6:B41,"accueil de classes lycée")</f>
        <v>0</v>
      </c>
      <c r="H8" s="30"/>
    </row>
    <row r="9" spans="1:8" ht="20.100000000000001" customHeight="1">
      <c r="A9" s="7"/>
      <c r="B9" s="2"/>
      <c r="C9" s="1"/>
      <c r="F9" s="51" t="s">
        <v>6</v>
      </c>
      <c r="G9" s="14">
        <f>COUNTIF(B6:B41,"accueil périscolaire (TAP)")</f>
        <v>0</v>
      </c>
      <c r="H9" s="14"/>
    </row>
    <row r="10" spans="1:8" ht="20.100000000000001" customHeight="1">
      <c r="A10" s="7"/>
      <c r="B10" s="2"/>
      <c r="C10" s="1"/>
      <c r="F10" s="41" t="s">
        <v>3</v>
      </c>
      <c r="G10" s="14">
        <f>COUNTIF(B6:B41,"Expositions")</f>
        <v>0</v>
      </c>
      <c r="H10" s="14"/>
    </row>
    <row r="11" spans="1:8" ht="20.100000000000001" customHeight="1">
      <c r="A11" s="7"/>
      <c r="B11" s="2"/>
      <c r="C11" s="1"/>
      <c r="F11" s="41" t="s">
        <v>13</v>
      </c>
      <c r="G11" s="14">
        <f>COUNTIF(B6:B41,"Expositions - enfants")</f>
        <v>0</v>
      </c>
      <c r="H11" s="14"/>
    </row>
    <row r="12" spans="1:8" ht="20.100000000000001" customHeight="1">
      <c r="A12" s="7"/>
      <c r="B12" s="2"/>
      <c r="C12" s="1"/>
      <c r="F12" s="41" t="s">
        <v>14</v>
      </c>
      <c r="G12" s="14">
        <f>COUNTIF(B6:B41,"Conférences, rencontres, lectures")</f>
        <v>0</v>
      </c>
      <c r="H12" s="14"/>
    </row>
    <row r="13" spans="1:8" ht="20.100000000000001" customHeight="1">
      <c r="A13" s="7"/>
      <c r="B13" s="2"/>
      <c r="C13" s="1"/>
      <c r="F13" s="41" t="s">
        <v>15</v>
      </c>
      <c r="G13" s="14">
        <f>COUNTIF(B6:B41,"Conférences, rencontres, lectures - enfants")</f>
        <v>0</v>
      </c>
      <c r="H13" s="14"/>
    </row>
    <row r="14" spans="1:8" ht="20.100000000000001" customHeight="1">
      <c r="A14" s="7"/>
      <c r="B14" s="2"/>
      <c r="C14" s="1"/>
      <c r="F14" s="41" t="s">
        <v>5</v>
      </c>
      <c r="G14" s="14">
        <f>COUNTIF(B6:B41,"Concerts, projections")</f>
        <v>0</v>
      </c>
      <c r="H14" s="14"/>
    </row>
    <row r="15" spans="1:8" ht="20.100000000000001" customHeight="1">
      <c r="A15" s="7"/>
      <c r="B15" s="2"/>
      <c r="C15" s="1"/>
      <c r="F15" s="41" t="s">
        <v>16</v>
      </c>
      <c r="G15" s="14">
        <f>COUNTIF(B6:B41,"Concerts, projections - enfants")</f>
        <v>0</v>
      </c>
      <c r="H15" s="14"/>
    </row>
    <row r="16" spans="1:8" ht="20.100000000000001" customHeight="1">
      <c r="A16" s="8"/>
      <c r="B16" s="2"/>
      <c r="C16" s="1"/>
      <c r="F16" s="41" t="s">
        <v>17</v>
      </c>
      <c r="G16" s="14">
        <f>COUNTIF(B6:B41,"Séance de  conte")</f>
        <v>0</v>
      </c>
      <c r="H16" s="14"/>
    </row>
    <row r="17" spans="1:8" ht="20.100000000000001" customHeight="1">
      <c r="A17" s="7"/>
      <c r="B17" s="2"/>
      <c r="C17" s="1"/>
      <c r="F17" s="41" t="s">
        <v>7</v>
      </c>
      <c r="G17" s="14">
        <f>COUNTIF(B6:B41,"Séance de  conte - enfant")</f>
        <v>0</v>
      </c>
      <c r="H17" s="14"/>
    </row>
    <row r="18" spans="1:8" ht="20.100000000000001" customHeight="1">
      <c r="A18" s="1"/>
      <c r="B18" s="2"/>
      <c r="C18" s="1"/>
      <c r="F18" s="41" t="s">
        <v>8</v>
      </c>
      <c r="G18" s="14">
        <f>COUNTIF(B6:B41,"Club de lecteurs, ateliers d'écriture")</f>
        <v>0</v>
      </c>
      <c r="H18" s="14"/>
    </row>
    <row r="19" spans="1:8" ht="20.100000000000001" customHeight="1">
      <c r="A19" s="1"/>
      <c r="B19" s="2"/>
      <c r="C19" s="1"/>
      <c r="F19" s="41" t="s">
        <v>24</v>
      </c>
      <c r="G19" s="14">
        <f>COUNTIF(B6:B41,"Club de lecteurs, ateliers d'écriture - enfants")</f>
        <v>0</v>
      </c>
      <c r="H19" s="14"/>
    </row>
    <row r="20" spans="1:8" ht="20.100000000000001" customHeight="1">
      <c r="A20" s="1"/>
      <c r="B20" s="2"/>
      <c r="C20" s="1"/>
      <c r="F20" s="41" t="s">
        <v>18</v>
      </c>
      <c r="G20" s="14">
        <f>COUNTIF(B6:B41,"Fêtes, salons du livre, festival")</f>
        <v>0</v>
      </c>
      <c r="H20" s="14"/>
    </row>
    <row r="21" spans="1:8" ht="20.100000000000001" customHeight="1">
      <c r="A21" s="1"/>
      <c r="B21" s="2"/>
      <c r="C21" s="1"/>
      <c r="F21" s="41" t="s">
        <v>19</v>
      </c>
      <c r="G21" s="14">
        <f>COUNTIF(B6:B41,"Fêtes, salons du livre, festival - enfants")</f>
        <v>0</v>
      </c>
      <c r="H21" s="14"/>
    </row>
    <row r="22" spans="1:8" ht="20.100000000000001" customHeight="1">
      <c r="A22" s="1"/>
      <c r="B22" s="2"/>
      <c r="C22" s="1"/>
      <c r="F22" s="41" t="s">
        <v>20</v>
      </c>
      <c r="G22" s="14">
        <f>COUNTIF(B6:B41,"Autres")</f>
        <v>0</v>
      </c>
      <c r="H22" s="14"/>
    </row>
    <row r="23" spans="1:8" ht="20.100000000000001" customHeight="1">
      <c r="A23" s="1"/>
      <c r="B23" s="2"/>
      <c r="C23" s="1"/>
      <c r="F23" s="41" t="s">
        <v>21</v>
      </c>
      <c r="G23" s="14">
        <f>COUNTIF(B6:B41,"Autres - enfants")</f>
        <v>0</v>
      </c>
      <c r="H23" s="14"/>
    </row>
    <row r="24" spans="1:8" ht="20.100000000000001" customHeight="1">
      <c r="A24" s="1"/>
      <c r="B24" s="2"/>
      <c r="C24" s="1"/>
      <c r="F24" s="41" t="s">
        <v>62</v>
      </c>
      <c r="G24" s="14">
        <f>COUNTIF(B6:B41,"formations au public")</f>
        <v>0</v>
      </c>
      <c r="H24" s="14"/>
    </row>
    <row r="25" spans="1:8" ht="20.100000000000001" customHeight="1">
      <c r="A25" s="1"/>
      <c r="B25" s="2"/>
      <c r="C25" s="1"/>
      <c r="F25" s="50" t="s">
        <v>70</v>
      </c>
      <c r="G25" s="14">
        <f>COUNTIF(B6:B41,"Portage à domicile")</f>
        <v>0</v>
      </c>
      <c r="H25" s="14"/>
    </row>
    <row r="26" spans="1:8" ht="20.100000000000001" customHeight="1">
      <c r="A26" s="1"/>
      <c r="B26" s="2"/>
      <c r="C26" s="1"/>
      <c r="F26" s="25" t="s">
        <v>51</v>
      </c>
      <c r="G26" s="26"/>
      <c r="H26" s="17">
        <f>SUM(H6:H25)</f>
        <v>0</v>
      </c>
    </row>
    <row r="27" spans="1:8" ht="20.100000000000001" customHeight="1">
      <c r="A27" s="1"/>
      <c r="B27" s="2"/>
      <c r="C27" s="1"/>
    </row>
    <row r="28" spans="1:8" ht="20.100000000000001" customHeight="1">
      <c r="A28" s="1"/>
      <c r="B28" s="2"/>
      <c r="C28" s="1"/>
      <c r="F28" s="23"/>
    </row>
    <row r="29" spans="1:8" ht="20.100000000000001" customHeight="1">
      <c r="A29" s="1"/>
      <c r="B29" s="2"/>
      <c r="C29" s="1"/>
      <c r="F29" s="24"/>
    </row>
    <row r="30" spans="1:8" ht="20.100000000000001" customHeight="1">
      <c r="A30" s="1"/>
      <c r="B30" s="2"/>
      <c r="C30" s="1"/>
      <c r="F30" s="24"/>
    </row>
    <row r="31" spans="1:8" ht="20.100000000000001" customHeight="1">
      <c r="A31" s="1"/>
      <c r="B31" s="2"/>
      <c r="C31" s="1"/>
      <c r="F31" s="24"/>
    </row>
    <row r="32" spans="1:8" ht="20.100000000000001" customHeight="1">
      <c r="A32" s="1"/>
      <c r="B32" s="2"/>
      <c r="C32" s="1"/>
      <c r="F32" s="24"/>
    </row>
    <row r="33" spans="1:6" ht="20.100000000000001" customHeight="1">
      <c r="A33" s="1"/>
      <c r="B33" s="2"/>
      <c r="C33" s="1"/>
      <c r="F33" s="24"/>
    </row>
    <row r="34" spans="1:6" ht="20.100000000000001" customHeight="1">
      <c r="A34" s="1"/>
      <c r="B34" s="2"/>
      <c r="C34" s="1"/>
      <c r="F34" s="24"/>
    </row>
    <row r="35" spans="1:6" ht="20.100000000000001" customHeight="1">
      <c r="A35" s="1"/>
      <c r="B35" s="2"/>
      <c r="C35" s="1"/>
      <c r="F35" s="24"/>
    </row>
    <row r="36" spans="1:6" ht="20.100000000000001" customHeight="1">
      <c r="A36" s="1"/>
      <c r="B36" s="2"/>
      <c r="C36" s="1"/>
      <c r="F36" s="24"/>
    </row>
    <row r="37" spans="1:6" ht="20.100000000000001" customHeight="1">
      <c r="A37" s="1"/>
      <c r="B37" s="2"/>
      <c r="C37" s="1"/>
      <c r="F37" s="24"/>
    </row>
    <row r="38" spans="1:6" ht="20.100000000000001" customHeight="1">
      <c r="A38" s="1"/>
      <c r="B38" s="2"/>
      <c r="C38" s="1"/>
      <c r="F38" s="24"/>
    </row>
    <row r="39" spans="1:6" ht="20.100000000000001" customHeight="1">
      <c r="A39" s="1"/>
      <c r="B39" s="2"/>
      <c r="C39" s="1"/>
      <c r="F39" s="24"/>
    </row>
    <row r="40" spans="1:6" ht="20.100000000000001" customHeight="1">
      <c r="A40" s="1"/>
      <c r="B40" s="2"/>
      <c r="C40" s="1"/>
      <c r="F40" s="24"/>
    </row>
    <row r="41" spans="1:6" ht="20.100000000000001" customHeight="1">
      <c r="A41" s="1"/>
      <c r="B41" s="2"/>
      <c r="C41" s="1"/>
      <c r="F41" s="24"/>
    </row>
    <row r="42" spans="1:6" ht="20.100000000000001" customHeight="1">
      <c r="A42" s="17" t="s">
        <v>36</v>
      </c>
      <c r="B42" s="17"/>
      <c r="C42" s="17">
        <f>SUM(C6:C41)</f>
        <v>0</v>
      </c>
      <c r="F42" s="24"/>
    </row>
    <row r="43" spans="1:6" ht="20.100000000000001" customHeight="1">
      <c r="F43" s="24"/>
    </row>
    <row r="44" spans="1:6" ht="20.100000000000001" customHeight="1">
      <c r="F44" s="24"/>
    </row>
  </sheetData>
  <autoFilter ref="A5:C5"/>
  <mergeCells count="2">
    <mergeCell ref="A3:C3"/>
    <mergeCell ref="F3:H3"/>
  </mergeCells>
  <dataValidations count="1">
    <dataValidation type="list" allowBlank="1" showInputMessage="1" showErrorMessage="1" sqref="B6:B41">
      <formula1>Actions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Q62"/>
  <sheetViews>
    <sheetView topLeftCell="D1" workbookViewId="0">
      <pane xSplit="1" ySplit="3" topLeftCell="E46" activePane="bottomRight" state="frozen"/>
      <selection activeCell="D1" sqref="D1"/>
      <selection pane="topRight" activeCell="E1" sqref="E1"/>
      <selection pane="bottomLeft" activeCell="D4" sqref="D4"/>
      <selection pane="bottomRight" activeCell="M57" sqref="M57"/>
    </sheetView>
  </sheetViews>
  <sheetFormatPr baseColWidth="10" defaultRowHeight="20.100000000000001" customHeight="1"/>
  <cols>
    <col min="1" max="1" width="19.5703125" customWidth="1"/>
    <col min="2" max="2" width="22.5703125" customWidth="1"/>
    <col min="4" max="4" width="46" customWidth="1"/>
  </cols>
  <sheetData>
    <row r="1" spans="1:17" ht="35.25" customHeight="1">
      <c r="A1" s="85" t="s">
        <v>76</v>
      </c>
      <c r="B1" s="85"/>
      <c r="C1" s="85"/>
    </row>
    <row r="2" spans="1:17" ht="29.25" customHeight="1">
      <c r="D2" s="27" t="s">
        <v>43</v>
      </c>
      <c r="E2" s="84" t="s">
        <v>71</v>
      </c>
      <c r="F2" s="84"/>
      <c r="G2" s="84"/>
      <c r="H2" s="84"/>
      <c r="I2" s="84"/>
      <c r="J2" s="84"/>
      <c r="K2" s="84"/>
      <c r="L2" s="84"/>
      <c r="M2" s="84"/>
      <c r="N2" s="84"/>
      <c r="O2" s="84"/>
      <c r="P2" s="84"/>
      <c r="Q2" s="84"/>
    </row>
    <row r="3" spans="1:17" ht="48" customHeight="1">
      <c r="A3" s="54" t="s">
        <v>37</v>
      </c>
      <c r="B3" s="55" t="s">
        <v>60</v>
      </c>
      <c r="D3" s="53" t="s">
        <v>12</v>
      </c>
      <c r="E3" s="46" t="s">
        <v>9</v>
      </c>
      <c r="F3" s="46" t="s">
        <v>23</v>
      </c>
      <c r="G3" s="46" t="s">
        <v>28</v>
      </c>
      <c r="H3" s="46" t="s">
        <v>29</v>
      </c>
      <c r="I3" s="46" t="s">
        <v>26</v>
      </c>
      <c r="J3" s="46" t="s">
        <v>38</v>
      </c>
      <c r="K3" s="46" t="s">
        <v>39</v>
      </c>
      <c r="L3" s="46" t="s">
        <v>40</v>
      </c>
      <c r="M3" s="46" t="s">
        <v>41</v>
      </c>
      <c r="N3" s="46" t="s">
        <v>33</v>
      </c>
      <c r="O3" s="46" t="s">
        <v>34</v>
      </c>
      <c r="P3" s="46" t="s">
        <v>35</v>
      </c>
      <c r="Q3" s="47" t="s">
        <v>36</v>
      </c>
    </row>
    <row r="4" spans="1:17" ht="20.100000000000001" customHeight="1">
      <c r="A4" s="14" t="s">
        <v>9</v>
      </c>
      <c r="B4" s="14">
        <f>Janvier!C47</f>
        <v>0</v>
      </c>
      <c r="D4" s="28" t="s">
        <v>69</v>
      </c>
      <c r="E4" s="14">
        <f>Janvier!G9</f>
        <v>0</v>
      </c>
      <c r="F4" s="14">
        <f>Février!G6</f>
        <v>0</v>
      </c>
      <c r="G4" s="14">
        <f>'Mars '!G6</f>
        <v>0</v>
      </c>
      <c r="H4" s="14">
        <f>Avril!G6</f>
        <v>0</v>
      </c>
      <c r="I4" s="14">
        <f>'Mai '!G6</f>
        <v>0</v>
      </c>
      <c r="J4" s="14">
        <f>Juin!G6</f>
        <v>0</v>
      </c>
      <c r="K4" s="14">
        <f>Juillet!G6</f>
        <v>0</v>
      </c>
      <c r="L4" s="14">
        <f>'Aout '!G6</f>
        <v>0</v>
      </c>
      <c r="M4" s="14">
        <f>Septembre!G6</f>
        <v>0</v>
      </c>
      <c r="N4" s="14">
        <f>Octobre!G6</f>
        <v>0</v>
      </c>
      <c r="O4" s="14">
        <f>Novembre!G6</f>
        <v>0</v>
      </c>
      <c r="P4" s="14">
        <f>'Décembre '!G6</f>
        <v>0</v>
      </c>
      <c r="Q4" s="16">
        <f>SUM(E4:P4)</f>
        <v>0</v>
      </c>
    </row>
    <row r="5" spans="1:17" ht="20.100000000000001" customHeight="1">
      <c r="A5" s="14" t="s">
        <v>23</v>
      </c>
      <c r="B5" s="14">
        <f>Février!C41</f>
        <v>0</v>
      </c>
      <c r="D5" s="28" t="s">
        <v>63</v>
      </c>
      <c r="E5" s="14">
        <f>Janvier!G10</f>
        <v>0</v>
      </c>
      <c r="F5" s="14">
        <f>Février!G7</f>
        <v>0</v>
      </c>
      <c r="G5" s="14">
        <f>'Mars '!G7</f>
        <v>0</v>
      </c>
      <c r="H5" s="14">
        <f>Avril!G7</f>
        <v>0</v>
      </c>
      <c r="I5" s="14">
        <f>'Mai '!G7</f>
        <v>0</v>
      </c>
      <c r="J5" s="14">
        <f>Juin!G7</f>
        <v>0</v>
      </c>
      <c r="K5" s="14">
        <f>Juillet!G7</f>
        <v>0</v>
      </c>
      <c r="L5" s="14">
        <f>'Aout '!G7</f>
        <v>0</v>
      </c>
      <c r="M5" s="14">
        <f>Septembre!G7</f>
        <v>0</v>
      </c>
      <c r="N5" s="14">
        <f>Octobre!G7</f>
        <v>0</v>
      </c>
      <c r="O5" s="14">
        <f>Novembre!G7</f>
        <v>0</v>
      </c>
      <c r="P5" s="14">
        <f>'Décembre '!G7</f>
        <v>0</v>
      </c>
      <c r="Q5" s="16">
        <f t="shared" ref="Q5:Q23" si="0">SUM(E5:P5)</f>
        <v>0</v>
      </c>
    </row>
    <row r="6" spans="1:17" ht="20.100000000000001" customHeight="1">
      <c r="A6" s="14" t="s">
        <v>28</v>
      </c>
      <c r="B6" s="14">
        <f>'Mars '!C41</f>
        <v>0</v>
      </c>
      <c r="D6" s="28" t="s">
        <v>64</v>
      </c>
      <c r="E6" s="14">
        <f>Janvier!G11</f>
        <v>0</v>
      </c>
      <c r="F6" s="14">
        <f>Février!G8</f>
        <v>0</v>
      </c>
      <c r="G6" s="14">
        <f>'Mars '!G8</f>
        <v>0</v>
      </c>
      <c r="H6" s="14">
        <f>Avril!G8</f>
        <v>0</v>
      </c>
      <c r="I6" s="14">
        <f>'Mai '!G8</f>
        <v>0</v>
      </c>
      <c r="J6" s="14">
        <f>Juin!G8</f>
        <v>0</v>
      </c>
      <c r="K6" s="14">
        <f>Juillet!G8</f>
        <v>0</v>
      </c>
      <c r="L6" s="14">
        <f>'Aout '!G8</f>
        <v>0</v>
      </c>
      <c r="M6" s="14">
        <f>Septembre!G8</f>
        <v>0</v>
      </c>
      <c r="N6" s="14">
        <f>Octobre!G8</f>
        <v>0</v>
      </c>
      <c r="O6" s="14">
        <f>Novembre!G8</f>
        <v>0</v>
      </c>
      <c r="P6" s="14">
        <f>'Décembre '!G8</f>
        <v>0</v>
      </c>
      <c r="Q6" s="16">
        <f t="shared" si="0"/>
        <v>0</v>
      </c>
    </row>
    <row r="7" spans="1:17" ht="20.100000000000001" customHeight="1">
      <c r="A7" s="14" t="s">
        <v>29</v>
      </c>
      <c r="B7" s="14">
        <f>Avril!C42</f>
        <v>0</v>
      </c>
      <c r="D7" s="51" t="s">
        <v>6</v>
      </c>
      <c r="E7" s="14">
        <f>Janvier!G12</f>
        <v>0</v>
      </c>
      <c r="F7" s="14">
        <f>Février!G9</f>
        <v>0</v>
      </c>
      <c r="G7" s="14">
        <f>'Mars '!G9</f>
        <v>0</v>
      </c>
      <c r="H7" s="14">
        <f>Avril!G9</f>
        <v>0</v>
      </c>
      <c r="I7" s="14">
        <f>'Mai '!G9</f>
        <v>0</v>
      </c>
      <c r="J7" s="14">
        <f>Juin!G9</f>
        <v>0</v>
      </c>
      <c r="K7" s="14">
        <f>Juillet!G9</f>
        <v>0</v>
      </c>
      <c r="L7" s="14">
        <f>'Aout '!G9</f>
        <v>0</v>
      </c>
      <c r="M7" s="14">
        <f>Septembre!G9</f>
        <v>0</v>
      </c>
      <c r="N7" s="14">
        <f>Octobre!G9</f>
        <v>0</v>
      </c>
      <c r="O7" s="14">
        <f>Novembre!G9</f>
        <v>0</v>
      </c>
      <c r="P7" s="14">
        <f>'Décembre '!G9</f>
        <v>0</v>
      </c>
      <c r="Q7" s="16">
        <f t="shared" si="0"/>
        <v>0</v>
      </c>
    </row>
    <row r="8" spans="1:17" ht="20.100000000000001" customHeight="1">
      <c r="A8" s="14" t="s">
        <v>26</v>
      </c>
      <c r="B8" s="14">
        <f>'Mai '!C42</f>
        <v>0</v>
      </c>
      <c r="D8" s="41" t="s">
        <v>3</v>
      </c>
      <c r="E8" s="14">
        <f>Janvier!G13</f>
        <v>0</v>
      </c>
      <c r="F8" s="14">
        <f>Février!G10</f>
        <v>0</v>
      </c>
      <c r="G8" s="14">
        <f>'Mars '!G10</f>
        <v>0</v>
      </c>
      <c r="H8" s="14">
        <f>Avril!G10</f>
        <v>0</v>
      </c>
      <c r="I8" s="14">
        <f>'Mai '!G10</f>
        <v>0</v>
      </c>
      <c r="J8" s="14">
        <f>Juin!G10</f>
        <v>0</v>
      </c>
      <c r="K8" s="14">
        <f>Juillet!G10</f>
        <v>0</v>
      </c>
      <c r="L8" s="14">
        <f>'Aout '!G10</f>
        <v>0</v>
      </c>
      <c r="M8" s="14">
        <f>Septembre!G10</f>
        <v>0</v>
      </c>
      <c r="N8" s="14">
        <f>Octobre!G10</f>
        <v>0</v>
      </c>
      <c r="O8" s="14">
        <f>Novembre!G10</f>
        <v>0</v>
      </c>
      <c r="P8" s="14">
        <f>'Décembre '!G10</f>
        <v>0</v>
      </c>
      <c r="Q8" s="16">
        <f t="shared" si="0"/>
        <v>0</v>
      </c>
    </row>
    <row r="9" spans="1:17" ht="20.100000000000001" customHeight="1">
      <c r="A9" s="14" t="s">
        <v>38</v>
      </c>
      <c r="B9" s="14">
        <f>Juin!C43</f>
        <v>0</v>
      </c>
      <c r="D9" s="41" t="s">
        <v>13</v>
      </c>
      <c r="E9" s="14">
        <f>Janvier!G14</f>
        <v>0</v>
      </c>
      <c r="F9" s="14">
        <f>Février!G11</f>
        <v>0</v>
      </c>
      <c r="G9" s="14">
        <f>'Mars '!G11</f>
        <v>0</v>
      </c>
      <c r="H9" s="14">
        <f>Avril!G11</f>
        <v>0</v>
      </c>
      <c r="I9" s="14">
        <f>'Mai '!G11</f>
        <v>0</v>
      </c>
      <c r="J9" s="14">
        <f>Juin!G11</f>
        <v>0</v>
      </c>
      <c r="K9" s="14">
        <f>Juillet!G11</f>
        <v>0</v>
      </c>
      <c r="L9" s="14">
        <f>'Aout '!G11</f>
        <v>0</v>
      </c>
      <c r="M9" s="14">
        <f>Septembre!G11</f>
        <v>0</v>
      </c>
      <c r="N9" s="14">
        <f>Octobre!G11</f>
        <v>0</v>
      </c>
      <c r="O9" s="14">
        <f>Novembre!G11</f>
        <v>0</v>
      </c>
      <c r="P9" s="14">
        <f>'Décembre '!G11</f>
        <v>0</v>
      </c>
      <c r="Q9" s="16">
        <f t="shared" si="0"/>
        <v>0</v>
      </c>
    </row>
    <row r="10" spans="1:17" ht="20.100000000000001" customHeight="1">
      <c r="A10" s="14" t="s">
        <v>39</v>
      </c>
      <c r="B10" s="14">
        <f>Juillet!C44</f>
        <v>0</v>
      </c>
      <c r="D10" s="41" t="s">
        <v>14</v>
      </c>
      <c r="E10" s="14">
        <f>Janvier!G15</f>
        <v>0</v>
      </c>
      <c r="F10" s="14">
        <f>Février!G12</f>
        <v>0</v>
      </c>
      <c r="G10" s="14">
        <f>'Mars '!G12</f>
        <v>0</v>
      </c>
      <c r="H10" s="14">
        <f>Avril!G12</f>
        <v>0</v>
      </c>
      <c r="I10" s="14">
        <f>'Mai '!G12</f>
        <v>0</v>
      </c>
      <c r="J10" s="14">
        <f>Juin!G12</f>
        <v>0</v>
      </c>
      <c r="K10" s="14">
        <f>Juillet!G12</f>
        <v>0</v>
      </c>
      <c r="L10" s="14">
        <f>'Aout '!G12</f>
        <v>0</v>
      </c>
      <c r="M10" s="14">
        <f>Septembre!G12</f>
        <v>0</v>
      </c>
      <c r="N10" s="14">
        <f>Octobre!G12</f>
        <v>0</v>
      </c>
      <c r="O10" s="14">
        <f>Novembre!G12</f>
        <v>0</v>
      </c>
      <c r="P10" s="14">
        <f>'Décembre '!G12</f>
        <v>0</v>
      </c>
      <c r="Q10" s="16">
        <f t="shared" si="0"/>
        <v>0</v>
      </c>
    </row>
    <row r="11" spans="1:17" ht="20.100000000000001" customHeight="1">
      <c r="A11" s="14" t="s">
        <v>40</v>
      </c>
      <c r="B11" s="14">
        <f>'Aout '!C42</f>
        <v>0</v>
      </c>
      <c r="D11" s="41" t="s">
        <v>15</v>
      </c>
      <c r="E11" s="14">
        <f>Janvier!G16</f>
        <v>0</v>
      </c>
      <c r="F11" s="14">
        <f>Février!G13</f>
        <v>0</v>
      </c>
      <c r="G11" s="14">
        <f>'Mars '!G13</f>
        <v>0</v>
      </c>
      <c r="H11" s="14">
        <f>Avril!G13</f>
        <v>0</v>
      </c>
      <c r="I11" s="14">
        <f>'Mai '!G13</f>
        <v>0</v>
      </c>
      <c r="J11" s="14">
        <f>Juin!G13</f>
        <v>0</v>
      </c>
      <c r="K11" s="14">
        <f>Juillet!G13</f>
        <v>0</v>
      </c>
      <c r="L11" s="14">
        <f>'Aout '!G13</f>
        <v>0</v>
      </c>
      <c r="M11" s="14">
        <f>Septembre!G13</f>
        <v>0</v>
      </c>
      <c r="N11" s="14">
        <f>Octobre!G13</f>
        <v>0</v>
      </c>
      <c r="O11" s="14">
        <f>Novembre!G13</f>
        <v>0</v>
      </c>
      <c r="P11" s="14">
        <f>'Décembre '!G13</f>
        <v>0</v>
      </c>
      <c r="Q11" s="16">
        <f t="shared" si="0"/>
        <v>0</v>
      </c>
    </row>
    <row r="12" spans="1:17" ht="20.100000000000001" customHeight="1">
      <c r="A12" s="14" t="s">
        <v>41</v>
      </c>
      <c r="B12" s="14">
        <f>Septembre!C42</f>
        <v>0</v>
      </c>
      <c r="D12" s="41" t="s">
        <v>5</v>
      </c>
      <c r="E12" s="14">
        <f>Janvier!G17</f>
        <v>0</v>
      </c>
      <c r="F12" s="14">
        <f>Février!G14</f>
        <v>0</v>
      </c>
      <c r="G12" s="14">
        <f>'Mars '!G14</f>
        <v>0</v>
      </c>
      <c r="H12" s="14">
        <f>Avril!G14</f>
        <v>0</v>
      </c>
      <c r="I12" s="14">
        <f>'Mai '!G14</f>
        <v>0</v>
      </c>
      <c r="J12" s="14">
        <f>Juin!G14</f>
        <v>0</v>
      </c>
      <c r="K12" s="14">
        <f>Juillet!G14</f>
        <v>0</v>
      </c>
      <c r="L12" s="14">
        <f>'Aout '!G14</f>
        <v>0</v>
      </c>
      <c r="M12" s="14">
        <f>Septembre!G14</f>
        <v>0</v>
      </c>
      <c r="N12" s="14">
        <f>Octobre!G14</f>
        <v>0</v>
      </c>
      <c r="O12" s="14">
        <f>Novembre!G14</f>
        <v>0</v>
      </c>
      <c r="P12" s="14">
        <f>'Décembre '!G14</f>
        <v>0</v>
      </c>
      <c r="Q12" s="16">
        <f t="shared" si="0"/>
        <v>0</v>
      </c>
    </row>
    <row r="13" spans="1:17" ht="20.100000000000001" customHeight="1">
      <c r="A13" s="14" t="s">
        <v>33</v>
      </c>
      <c r="B13" s="14">
        <f>Octobre!C42</f>
        <v>0</v>
      </c>
      <c r="D13" s="41" t="s">
        <v>16</v>
      </c>
      <c r="E13" s="14">
        <f>Janvier!G18</f>
        <v>0</v>
      </c>
      <c r="F13" s="14">
        <f>Février!G15</f>
        <v>0</v>
      </c>
      <c r="G13" s="14">
        <f>'Mars '!G15</f>
        <v>0</v>
      </c>
      <c r="H13" s="14">
        <f>Avril!G15</f>
        <v>0</v>
      </c>
      <c r="I13" s="14">
        <f>'Mai '!G15</f>
        <v>0</v>
      </c>
      <c r="J13" s="14">
        <f>Juin!G15</f>
        <v>0</v>
      </c>
      <c r="K13" s="14">
        <f>Juillet!G15</f>
        <v>0</v>
      </c>
      <c r="L13" s="14">
        <f>'Aout '!G15</f>
        <v>0</v>
      </c>
      <c r="M13" s="14">
        <f>Septembre!G15</f>
        <v>0</v>
      </c>
      <c r="N13" s="14">
        <f>Octobre!G15</f>
        <v>0</v>
      </c>
      <c r="O13" s="14">
        <f>Novembre!G15</f>
        <v>0</v>
      </c>
      <c r="P13" s="14">
        <f>'Décembre '!G15</f>
        <v>0</v>
      </c>
      <c r="Q13" s="16">
        <f t="shared" si="0"/>
        <v>0</v>
      </c>
    </row>
    <row r="14" spans="1:17" ht="20.100000000000001" customHeight="1">
      <c r="A14" s="14" t="s">
        <v>34</v>
      </c>
      <c r="B14" s="14">
        <f>Novembre!C42</f>
        <v>0</v>
      </c>
      <c r="D14" s="41" t="s">
        <v>17</v>
      </c>
      <c r="E14" s="14">
        <f>Janvier!G19</f>
        <v>0</v>
      </c>
      <c r="F14" s="14">
        <f>Février!G16</f>
        <v>0</v>
      </c>
      <c r="G14" s="14">
        <f>'Mars '!G16</f>
        <v>0</v>
      </c>
      <c r="H14" s="14">
        <f>Avril!G16</f>
        <v>0</v>
      </c>
      <c r="I14" s="14">
        <f>'Mai '!G16</f>
        <v>0</v>
      </c>
      <c r="J14" s="14">
        <f>Juin!G16</f>
        <v>0</v>
      </c>
      <c r="K14" s="14">
        <f>Juillet!G16</f>
        <v>0</v>
      </c>
      <c r="L14" s="14">
        <f>'Aout '!G16</f>
        <v>0</v>
      </c>
      <c r="M14" s="14">
        <f>Septembre!G16</f>
        <v>0</v>
      </c>
      <c r="N14" s="14">
        <f>Octobre!G16</f>
        <v>0</v>
      </c>
      <c r="O14" s="14">
        <f>Novembre!G16</f>
        <v>0</v>
      </c>
      <c r="P14" s="14">
        <f>'Décembre '!G16</f>
        <v>0</v>
      </c>
      <c r="Q14" s="16">
        <f t="shared" si="0"/>
        <v>0</v>
      </c>
    </row>
    <row r="15" spans="1:17" ht="20.100000000000001" customHeight="1">
      <c r="A15" s="14" t="s">
        <v>35</v>
      </c>
      <c r="B15" s="14">
        <f>'Décembre '!C42</f>
        <v>0</v>
      </c>
      <c r="D15" s="41" t="s">
        <v>7</v>
      </c>
      <c r="E15" s="14">
        <f>Janvier!G20</f>
        <v>0</v>
      </c>
      <c r="F15" s="14">
        <f>Février!G17</f>
        <v>0</v>
      </c>
      <c r="G15" s="14">
        <f>'Mars '!G17</f>
        <v>0</v>
      </c>
      <c r="H15" s="14">
        <f>Avril!G17</f>
        <v>0</v>
      </c>
      <c r="I15" s="14">
        <f>'Mai '!G17</f>
        <v>0</v>
      </c>
      <c r="J15" s="14">
        <f>Juin!G17</f>
        <v>0</v>
      </c>
      <c r="K15" s="14">
        <f>Juillet!G17</f>
        <v>0</v>
      </c>
      <c r="L15" s="14">
        <f>'Aout '!G17</f>
        <v>0</v>
      </c>
      <c r="M15" s="14">
        <f>Septembre!G17</f>
        <v>0</v>
      </c>
      <c r="N15" s="14">
        <f>Octobre!G17</f>
        <v>0</v>
      </c>
      <c r="O15" s="14">
        <f>Novembre!G17</f>
        <v>0</v>
      </c>
      <c r="P15" s="14">
        <f>'Décembre '!G17</f>
        <v>0</v>
      </c>
      <c r="Q15" s="16">
        <f t="shared" si="0"/>
        <v>0</v>
      </c>
    </row>
    <row r="16" spans="1:17" ht="20.100000000000001" customHeight="1">
      <c r="A16" s="17" t="s">
        <v>87</v>
      </c>
      <c r="B16" s="17">
        <f>SUM(B4:B15)</f>
        <v>0</v>
      </c>
      <c r="D16" s="41" t="s">
        <v>8</v>
      </c>
      <c r="E16" s="14">
        <f>Janvier!G21</f>
        <v>0</v>
      </c>
      <c r="F16" s="14">
        <f>Février!G18</f>
        <v>0</v>
      </c>
      <c r="G16" s="14">
        <f>'Mars '!G18</f>
        <v>0</v>
      </c>
      <c r="H16" s="14">
        <f>Avril!G18</f>
        <v>0</v>
      </c>
      <c r="I16" s="14">
        <f>'Mai '!G18</f>
        <v>0</v>
      </c>
      <c r="J16" s="14">
        <f>Juin!G18</f>
        <v>0</v>
      </c>
      <c r="K16" s="14">
        <f>Juillet!G18</f>
        <v>0</v>
      </c>
      <c r="L16" s="14">
        <f>'Aout '!G18</f>
        <v>0</v>
      </c>
      <c r="M16" s="14">
        <f>Septembre!G18</f>
        <v>0</v>
      </c>
      <c r="N16" s="14">
        <f>Octobre!G18</f>
        <v>0</v>
      </c>
      <c r="O16" s="14">
        <f>Novembre!G18</f>
        <v>0</v>
      </c>
      <c r="P16" s="14">
        <f>'Décembre '!G18</f>
        <v>0</v>
      </c>
      <c r="Q16" s="16">
        <f t="shared" si="0"/>
        <v>0</v>
      </c>
    </row>
    <row r="17" spans="4:17" ht="20.100000000000001" customHeight="1">
      <c r="D17" s="41" t="s">
        <v>24</v>
      </c>
      <c r="E17" s="14">
        <f>Janvier!G22</f>
        <v>0</v>
      </c>
      <c r="F17" s="14">
        <f>Février!G19</f>
        <v>0</v>
      </c>
      <c r="G17" s="14">
        <f>'Mars '!G19</f>
        <v>0</v>
      </c>
      <c r="H17" s="14">
        <f>Avril!G19</f>
        <v>0</v>
      </c>
      <c r="I17" s="14">
        <f>'Mai '!G19</f>
        <v>0</v>
      </c>
      <c r="J17" s="14">
        <f>Juin!G19</f>
        <v>0</v>
      </c>
      <c r="K17" s="14">
        <f>Juillet!G19</f>
        <v>0</v>
      </c>
      <c r="L17" s="14">
        <f>'Aout '!G19</f>
        <v>0</v>
      </c>
      <c r="M17" s="14">
        <f>Septembre!G19</f>
        <v>0</v>
      </c>
      <c r="N17" s="14">
        <f>Octobre!G19</f>
        <v>0</v>
      </c>
      <c r="O17" s="14">
        <f>Novembre!G19</f>
        <v>0</v>
      </c>
      <c r="P17" s="14">
        <f>'Décembre '!G19</f>
        <v>0</v>
      </c>
      <c r="Q17" s="16">
        <f t="shared" si="0"/>
        <v>0</v>
      </c>
    </row>
    <row r="18" spans="4:17" ht="20.100000000000001" customHeight="1">
      <c r="D18" s="41" t="s">
        <v>18</v>
      </c>
      <c r="E18" s="14">
        <f>Janvier!G23</f>
        <v>0</v>
      </c>
      <c r="F18" s="14">
        <f>Février!G20</f>
        <v>0</v>
      </c>
      <c r="G18" s="14">
        <f>'Mars '!G20</f>
        <v>0</v>
      </c>
      <c r="H18" s="14">
        <f>Avril!G20</f>
        <v>0</v>
      </c>
      <c r="I18" s="14">
        <f>'Mai '!G20</f>
        <v>0</v>
      </c>
      <c r="J18" s="14">
        <f>Juin!G20</f>
        <v>0</v>
      </c>
      <c r="K18" s="14">
        <f>Juillet!G20</f>
        <v>0</v>
      </c>
      <c r="L18" s="14">
        <f>'Aout '!G20</f>
        <v>0</v>
      </c>
      <c r="M18" s="14">
        <f>Septembre!G20</f>
        <v>0</v>
      </c>
      <c r="N18" s="14">
        <f>Octobre!G20</f>
        <v>0</v>
      </c>
      <c r="O18" s="14">
        <f>Novembre!G20</f>
        <v>0</v>
      </c>
      <c r="P18" s="14">
        <f>'Décembre '!G20</f>
        <v>0</v>
      </c>
      <c r="Q18" s="16">
        <f t="shared" si="0"/>
        <v>0</v>
      </c>
    </row>
    <row r="19" spans="4:17" ht="20.100000000000001" customHeight="1">
      <c r="D19" s="41" t="s">
        <v>19</v>
      </c>
      <c r="E19" s="14">
        <f>Janvier!G24</f>
        <v>0</v>
      </c>
      <c r="F19" s="14">
        <f>Février!G21</f>
        <v>0</v>
      </c>
      <c r="G19" s="14">
        <f>'Mars '!G21</f>
        <v>0</v>
      </c>
      <c r="H19" s="14">
        <f>Avril!G21</f>
        <v>0</v>
      </c>
      <c r="I19" s="14">
        <f>'Mai '!G21</f>
        <v>0</v>
      </c>
      <c r="J19" s="14">
        <f>Juin!G21</f>
        <v>0</v>
      </c>
      <c r="K19" s="14">
        <f>Juillet!G21</f>
        <v>0</v>
      </c>
      <c r="L19" s="14">
        <f>'Aout '!G21</f>
        <v>0</v>
      </c>
      <c r="M19" s="14">
        <f>Septembre!G21</f>
        <v>0</v>
      </c>
      <c r="N19" s="14">
        <f>Octobre!G21</f>
        <v>0</v>
      </c>
      <c r="O19" s="14">
        <f>Novembre!G21</f>
        <v>0</v>
      </c>
      <c r="P19" s="14">
        <f>'Décembre '!G21</f>
        <v>0</v>
      </c>
      <c r="Q19" s="16">
        <f t="shared" si="0"/>
        <v>0</v>
      </c>
    </row>
    <row r="20" spans="4:17" ht="20.100000000000001" customHeight="1">
      <c r="D20" s="41" t="s">
        <v>20</v>
      </c>
      <c r="E20" s="14">
        <f>Janvier!G25</f>
        <v>0</v>
      </c>
      <c r="F20" s="14">
        <f>Février!G22</f>
        <v>0</v>
      </c>
      <c r="G20" s="14">
        <f>'Mars '!G22</f>
        <v>0</v>
      </c>
      <c r="H20" s="14">
        <f>Avril!G22</f>
        <v>0</v>
      </c>
      <c r="I20" s="14">
        <f>'Mai '!G22</f>
        <v>0</v>
      </c>
      <c r="J20" s="14">
        <f>Juin!G22</f>
        <v>0</v>
      </c>
      <c r="K20" s="14">
        <f>Juillet!G22</f>
        <v>0</v>
      </c>
      <c r="L20" s="14">
        <f>'Aout '!G22</f>
        <v>0</v>
      </c>
      <c r="M20" s="14">
        <f>Septembre!G22</f>
        <v>0</v>
      </c>
      <c r="N20" s="14">
        <f>Octobre!G22</f>
        <v>0</v>
      </c>
      <c r="O20" s="14">
        <f>Novembre!G22</f>
        <v>0</v>
      </c>
      <c r="P20" s="14">
        <f>'Décembre '!G22</f>
        <v>0</v>
      </c>
      <c r="Q20" s="16">
        <f t="shared" si="0"/>
        <v>0</v>
      </c>
    </row>
    <row r="21" spans="4:17" ht="20.100000000000001" customHeight="1">
      <c r="D21" s="41" t="s">
        <v>21</v>
      </c>
      <c r="E21" s="14">
        <f>Janvier!G26</f>
        <v>0</v>
      </c>
      <c r="F21" s="14">
        <f>Février!G23</f>
        <v>0</v>
      </c>
      <c r="G21" s="14">
        <f>'Mars '!G23</f>
        <v>0</v>
      </c>
      <c r="H21" s="14">
        <f>Avril!G23</f>
        <v>0</v>
      </c>
      <c r="I21" s="14">
        <f>'Mai '!G23</f>
        <v>0</v>
      </c>
      <c r="J21" s="14">
        <f>Juin!G23</f>
        <v>0</v>
      </c>
      <c r="K21" s="14">
        <f>Juillet!G23</f>
        <v>0</v>
      </c>
      <c r="L21" s="14">
        <f>'Aout '!G23</f>
        <v>0</v>
      </c>
      <c r="M21" s="14">
        <f>Septembre!G23</f>
        <v>0</v>
      </c>
      <c r="N21" s="14">
        <f>Octobre!G23</f>
        <v>0</v>
      </c>
      <c r="O21" s="14">
        <f>Novembre!G23</f>
        <v>0</v>
      </c>
      <c r="P21" s="14">
        <f>'Décembre '!G23</f>
        <v>0</v>
      </c>
      <c r="Q21" s="16">
        <f t="shared" si="0"/>
        <v>0</v>
      </c>
    </row>
    <row r="22" spans="4:17" ht="20.100000000000001" customHeight="1">
      <c r="D22" s="41" t="s">
        <v>62</v>
      </c>
      <c r="E22" s="42">
        <f>Janvier!G27</f>
        <v>0</v>
      </c>
      <c r="F22" s="42">
        <f>Février!G24</f>
        <v>0</v>
      </c>
      <c r="G22" s="14">
        <f>'Mars '!G24</f>
        <v>0</v>
      </c>
      <c r="H22" s="14">
        <f>Avril!G24</f>
        <v>0</v>
      </c>
      <c r="I22" s="14">
        <f>'Mai '!G24</f>
        <v>0</v>
      </c>
      <c r="J22" s="14">
        <f>Juin!G24</f>
        <v>0</v>
      </c>
      <c r="K22" s="14">
        <f>Juillet!G24</f>
        <v>0</v>
      </c>
      <c r="L22" s="14">
        <f>'Aout '!G24</f>
        <v>0</v>
      </c>
      <c r="M22" s="14">
        <f>Septembre!G24</f>
        <v>0</v>
      </c>
      <c r="N22" s="14">
        <f>Octobre!G24</f>
        <v>0</v>
      </c>
      <c r="O22" s="14">
        <f>Novembre!G24</f>
        <v>0</v>
      </c>
      <c r="P22" s="14">
        <f>'Décembre '!G24</f>
        <v>0</v>
      </c>
      <c r="Q22" s="16">
        <f t="shared" si="0"/>
        <v>0</v>
      </c>
    </row>
    <row r="23" spans="4:17" ht="20.100000000000001" customHeight="1">
      <c r="D23" s="50" t="s">
        <v>70</v>
      </c>
      <c r="E23" s="14">
        <f>Janvier!G28</f>
        <v>0</v>
      </c>
      <c r="F23" s="14">
        <f>Février!G25</f>
        <v>0</v>
      </c>
      <c r="G23" s="14">
        <f>'Mars '!G25</f>
        <v>0</v>
      </c>
      <c r="H23" s="14">
        <f>Avril!G25</f>
        <v>0</v>
      </c>
      <c r="I23" s="14">
        <f>'Mai '!G25</f>
        <v>0</v>
      </c>
      <c r="J23" s="14">
        <f>Juin!G25</f>
        <v>0</v>
      </c>
      <c r="K23" s="14">
        <f>Juillet!G25</f>
        <v>0</v>
      </c>
      <c r="L23" s="14">
        <f>'Aout '!G25</f>
        <v>0</v>
      </c>
      <c r="M23" s="14">
        <f>Septembre!G25</f>
        <v>0</v>
      </c>
      <c r="N23" s="14">
        <f>Octobre!G25</f>
        <v>0</v>
      </c>
      <c r="O23" s="14">
        <f>Novembre!G25</f>
        <v>0</v>
      </c>
      <c r="P23" s="14">
        <f>'Décembre '!G25</f>
        <v>0</v>
      </c>
      <c r="Q23" s="16">
        <f t="shared" si="0"/>
        <v>0</v>
      </c>
    </row>
    <row r="24" spans="4:17" ht="20.100000000000001" customHeight="1">
      <c r="D24" s="48" t="s">
        <v>36</v>
      </c>
      <c r="E24" s="17">
        <f>SUM(E4:E23)</f>
        <v>0</v>
      </c>
      <c r="F24" s="17">
        <f t="shared" ref="F24:Q24" si="1">SUM(F4:F23)</f>
        <v>0</v>
      </c>
      <c r="G24" s="17">
        <f t="shared" si="1"/>
        <v>0</v>
      </c>
      <c r="H24" s="17">
        <f t="shared" si="1"/>
        <v>0</v>
      </c>
      <c r="I24" s="17">
        <f t="shared" si="1"/>
        <v>0</v>
      </c>
      <c r="J24" s="17">
        <f t="shared" si="1"/>
        <v>0</v>
      </c>
      <c r="K24" s="17">
        <f t="shared" si="1"/>
        <v>0</v>
      </c>
      <c r="L24" s="17">
        <f t="shared" si="1"/>
        <v>0</v>
      </c>
      <c r="M24" s="17">
        <f t="shared" si="1"/>
        <v>0</v>
      </c>
      <c r="N24" s="17">
        <f t="shared" si="1"/>
        <v>0</v>
      </c>
      <c r="O24" s="17">
        <f t="shared" si="1"/>
        <v>0</v>
      </c>
      <c r="P24" s="17">
        <f t="shared" si="1"/>
        <v>0</v>
      </c>
      <c r="Q24" s="17">
        <f t="shared" si="1"/>
        <v>0</v>
      </c>
    </row>
    <row r="26" spans="4:17" ht="32.25" customHeight="1"/>
    <row r="27" spans="4:17" ht="25.5" customHeight="1">
      <c r="D27" s="27" t="s">
        <v>44</v>
      </c>
      <c r="E27" s="84" t="s">
        <v>72</v>
      </c>
      <c r="F27" s="84"/>
      <c r="G27" s="84"/>
      <c r="H27" s="84"/>
      <c r="I27" s="84"/>
      <c r="J27" s="84"/>
      <c r="K27" s="84"/>
      <c r="L27" s="84"/>
      <c r="M27" s="84"/>
      <c r="N27" s="84"/>
      <c r="O27" s="84"/>
      <c r="P27" s="84"/>
      <c r="Q27" s="84"/>
    </row>
    <row r="28" spans="4:17" ht="20.100000000000001" customHeight="1">
      <c r="D28" s="52" t="s">
        <v>12</v>
      </c>
      <c r="E28" s="14" t="s">
        <v>9</v>
      </c>
      <c r="F28" s="14" t="s">
        <v>23</v>
      </c>
      <c r="G28" s="14" t="s">
        <v>28</v>
      </c>
      <c r="H28" s="14" t="s">
        <v>29</v>
      </c>
      <c r="I28" s="14" t="s">
        <v>26</v>
      </c>
      <c r="J28" s="14" t="s">
        <v>38</v>
      </c>
      <c r="K28" s="14" t="s">
        <v>39</v>
      </c>
      <c r="L28" s="14" t="s">
        <v>40</v>
      </c>
      <c r="M28" s="14" t="s">
        <v>41</v>
      </c>
      <c r="N28" s="14" t="s">
        <v>33</v>
      </c>
      <c r="O28" s="14" t="s">
        <v>34</v>
      </c>
      <c r="P28" s="14" t="s">
        <v>35</v>
      </c>
      <c r="Q28" s="16" t="s">
        <v>36</v>
      </c>
    </row>
    <row r="29" spans="4:17" ht="20.100000000000001" customHeight="1">
      <c r="D29" s="28" t="s">
        <v>69</v>
      </c>
      <c r="E29" s="30">
        <f>Janvier!H9</f>
        <v>0</v>
      </c>
      <c r="F29" s="30" t="e">
        <f>Février!#REF!</f>
        <v>#REF!</v>
      </c>
      <c r="G29" s="30">
        <f>'Mars '!H6</f>
        <v>0</v>
      </c>
      <c r="H29" s="30">
        <f>Avril!G28</f>
        <v>0</v>
      </c>
      <c r="I29" s="30">
        <f>'Mai '!H6</f>
        <v>0</v>
      </c>
      <c r="J29" s="30">
        <f>Juin!H6</f>
        <v>0</v>
      </c>
      <c r="K29" s="30">
        <f>Juillet!H6</f>
        <v>0</v>
      </c>
      <c r="L29" s="30">
        <f>'Aout '!H6</f>
        <v>0</v>
      </c>
      <c r="M29" s="30">
        <f>Septembre!H6</f>
        <v>0</v>
      </c>
      <c r="N29" s="30">
        <f>Octobre!H6</f>
        <v>0</v>
      </c>
      <c r="O29" s="30">
        <f>Novembre!H6</f>
        <v>0</v>
      </c>
      <c r="P29" s="30">
        <f>'Décembre '!H6</f>
        <v>0</v>
      </c>
      <c r="Q29" s="16">
        <f>E51*E52</f>
        <v>0</v>
      </c>
    </row>
    <row r="30" spans="4:17" ht="20.100000000000001" customHeight="1">
      <c r="D30" s="28" t="s">
        <v>63</v>
      </c>
      <c r="E30" s="30"/>
      <c r="F30" s="30"/>
      <c r="G30" s="30"/>
      <c r="H30" s="30"/>
      <c r="I30" s="30"/>
      <c r="J30" s="30"/>
      <c r="K30" s="30"/>
      <c r="L30" s="30"/>
      <c r="M30" s="30"/>
      <c r="N30" s="30"/>
      <c r="O30" s="30"/>
      <c r="P30" s="30"/>
      <c r="Q30" s="16">
        <f>E54*E55</f>
        <v>0</v>
      </c>
    </row>
    <row r="31" spans="4:17" ht="20.100000000000001" customHeight="1">
      <c r="D31" s="28" t="s">
        <v>64</v>
      </c>
      <c r="E31" s="30"/>
      <c r="F31" s="30"/>
      <c r="G31" s="30"/>
      <c r="H31" s="30"/>
      <c r="I31" s="30"/>
      <c r="J31" s="30"/>
      <c r="K31" s="30"/>
      <c r="L31" s="30"/>
      <c r="M31" s="30"/>
      <c r="N31" s="30"/>
      <c r="O31" s="30"/>
      <c r="P31" s="30"/>
      <c r="Q31" s="16">
        <f>E57*E58</f>
        <v>0</v>
      </c>
    </row>
    <row r="32" spans="4:17" ht="20.100000000000001" customHeight="1">
      <c r="D32" s="51" t="s">
        <v>6</v>
      </c>
      <c r="E32" s="14">
        <f>Janvier!H12</f>
        <v>0</v>
      </c>
      <c r="F32" s="14">
        <f>Février!H9</f>
        <v>0</v>
      </c>
      <c r="G32" s="14">
        <f>'Mars '!H9</f>
        <v>0</v>
      </c>
      <c r="H32" s="14">
        <f>Avril!H9</f>
        <v>0</v>
      </c>
      <c r="I32" s="14">
        <f>'Mai '!H9</f>
        <v>0</v>
      </c>
      <c r="J32" s="14">
        <f>Juin!H9</f>
        <v>0</v>
      </c>
      <c r="K32" s="14">
        <f>Juillet!H9</f>
        <v>0</v>
      </c>
      <c r="L32" s="14">
        <f>'Aout '!H9</f>
        <v>0</v>
      </c>
      <c r="M32" s="14">
        <f>Septembre!H9</f>
        <v>0</v>
      </c>
      <c r="N32" s="14">
        <f>Octobre!H9</f>
        <v>0</v>
      </c>
      <c r="O32" s="14">
        <f>Novembre!H9</f>
        <v>0</v>
      </c>
      <c r="P32" s="14">
        <f>'Décembre '!H9</f>
        <v>0</v>
      </c>
      <c r="Q32" s="16">
        <f t="shared" ref="Q32:Q48" si="2">SUM(E32:P32)</f>
        <v>0</v>
      </c>
    </row>
    <row r="33" spans="4:17" ht="20.100000000000001" customHeight="1">
      <c r="D33" s="41" t="s">
        <v>3</v>
      </c>
      <c r="E33" s="14">
        <f>Janvier!H13</f>
        <v>0</v>
      </c>
      <c r="F33" s="14">
        <f>Février!H10</f>
        <v>0</v>
      </c>
      <c r="G33" s="14">
        <f>'Mars '!H10</f>
        <v>0</v>
      </c>
      <c r="H33" s="14">
        <f>Avril!H10</f>
        <v>0</v>
      </c>
      <c r="I33" s="14">
        <f>'Mai '!H10</f>
        <v>0</v>
      </c>
      <c r="J33" s="14">
        <f>Juin!H10</f>
        <v>0</v>
      </c>
      <c r="K33" s="14">
        <f>Juillet!H10</f>
        <v>0</v>
      </c>
      <c r="L33" s="14">
        <f>'Aout '!H10</f>
        <v>0</v>
      </c>
      <c r="M33" s="14">
        <f>Septembre!H10</f>
        <v>0</v>
      </c>
      <c r="N33" s="14">
        <f>Octobre!H10</f>
        <v>0</v>
      </c>
      <c r="O33" s="14">
        <f>Novembre!H10</f>
        <v>0</v>
      </c>
      <c r="P33" s="14">
        <f>'Décembre '!H10</f>
        <v>0</v>
      </c>
      <c r="Q33" s="16">
        <f t="shared" si="2"/>
        <v>0</v>
      </c>
    </row>
    <row r="34" spans="4:17" ht="20.100000000000001" customHeight="1">
      <c r="D34" s="41" t="s">
        <v>13</v>
      </c>
      <c r="E34" s="14">
        <f>Janvier!H14</f>
        <v>0</v>
      </c>
      <c r="F34" s="14">
        <f>Février!H11</f>
        <v>0</v>
      </c>
      <c r="G34" s="14">
        <f>'Mars '!H11</f>
        <v>0</v>
      </c>
      <c r="H34" s="14">
        <f>Avril!H11</f>
        <v>0</v>
      </c>
      <c r="I34" s="14">
        <f>'Mai '!H11</f>
        <v>0</v>
      </c>
      <c r="J34" s="14">
        <f>Juin!H11</f>
        <v>0</v>
      </c>
      <c r="K34" s="14">
        <f>Juillet!H11</f>
        <v>0</v>
      </c>
      <c r="L34" s="14">
        <f>'Aout '!H11</f>
        <v>0</v>
      </c>
      <c r="M34" s="14">
        <f>Septembre!H11</f>
        <v>0</v>
      </c>
      <c r="N34" s="14">
        <f>Octobre!H11</f>
        <v>0</v>
      </c>
      <c r="O34" s="14">
        <f>Novembre!H11</f>
        <v>0</v>
      </c>
      <c r="P34" s="14">
        <f>'Décembre '!H11</f>
        <v>0</v>
      </c>
      <c r="Q34" s="16">
        <f t="shared" si="2"/>
        <v>0</v>
      </c>
    </row>
    <row r="35" spans="4:17" ht="20.100000000000001" customHeight="1">
      <c r="D35" s="41" t="s">
        <v>14</v>
      </c>
      <c r="E35" s="14">
        <f>Janvier!H15</f>
        <v>0</v>
      </c>
      <c r="F35" s="14">
        <f>Février!H12</f>
        <v>0</v>
      </c>
      <c r="G35" s="14">
        <f>'Mars '!H12</f>
        <v>0</v>
      </c>
      <c r="H35" s="14">
        <f>Avril!H12</f>
        <v>0</v>
      </c>
      <c r="I35" s="14">
        <f>'Mai '!H12</f>
        <v>0</v>
      </c>
      <c r="J35" s="14">
        <f>Juin!H12</f>
        <v>0</v>
      </c>
      <c r="K35" s="14">
        <f>Juillet!H12</f>
        <v>0</v>
      </c>
      <c r="L35" s="14">
        <f>'Aout '!H12</f>
        <v>0</v>
      </c>
      <c r="M35" s="14">
        <f>Septembre!H12</f>
        <v>0</v>
      </c>
      <c r="N35" s="14">
        <f>Octobre!H12</f>
        <v>0</v>
      </c>
      <c r="O35" s="14">
        <f>Novembre!H12</f>
        <v>0</v>
      </c>
      <c r="P35" s="14">
        <f>'Décembre '!H12</f>
        <v>0</v>
      </c>
      <c r="Q35" s="16">
        <f t="shared" si="2"/>
        <v>0</v>
      </c>
    </row>
    <row r="36" spans="4:17" ht="20.100000000000001" customHeight="1">
      <c r="D36" s="41" t="s">
        <v>15</v>
      </c>
      <c r="E36" s="14">
        <f>Janvier!H16</f>
        <v>0</v>
      </c>
      <c r="F36" s="14">
        <f>Février!H13</f>
        <v>0</v>
      </c>
      <c r="G36" s="14">
        <f>'Mars '!H13</f>
        <v>0</v>
      </c>
      <c r="H36" s="14">
        <f>Avril!H13</f>
        <v>0</v>
      </c>
      <c r="I36" s="14">
        <f>'Mai '!H13</f>
        <v>0</v>
      </c>
      <c r="J36" s="14">
        <f>Juin!H13</f>
        <v>0</v>
      </c>
      <c r="K36" s="14">
        <f>Juillet!H13</f>
        <v>0</v>
      </c>
      <c r="L36" s="14">
        <f>'Aout '!H13</f>
        <v>0</v>
      </c>
      <c r="M36" s="14">
        <f>Septembre!H13</f>
        <v>0</v>
      </c>
      <c r="N36" s="14">
        <f>Octobre!H13</f>
        <v>0</v>
      </c>
      <c r="O36" s="14">
        <f>Novembre!H13</f>
        <v>0</v>
      </c>
      <c r="P36" s="14">
        <f>'Décembre '!H13</f>
        <v>0</v>
      </c>
      <c r="Q36" s="16">
        <f t="shared" si="2"/>
        <v>0</v>
      </c>
    </row>
    <row r="37" spans="4:17" ht="20.100000000000001" customHeight="1">
      <c r="D37" s="41" t="s">
        <v>5</v>
      </c>
      <c r="E37" s="14">
        <f>Janvier!H17</f>
        <v>0</v>
      </c>
      <c r="F37" s="14">
        <f>Février!H14</f>
        <v>0</v>
      </c>
      <c r="G37" s="14">
        <f>'Mars '!H14</f>
        <v>0</v>
      </c>
      <c r="H37" s="14">
        <f>Avril!H14</f>
        <v>0</v>
      </c>
      <c r="I37" s="14">
        <f>'Mai '!H14</f>
        <v>0</v>
      </c>
      <c r="J37" s="14">
        <f>Juin!H14</f>
        <v>0</v>
      </c>
      <c r="K37" s="14">
        <f>Juillet!H14</f>
        <v>0</v>
      </c>
      <c r="L37" s="14">
        <f>'Aout '!H14</f>
        <v>0</v>
      </c>
      <c r="M37" s="14">
        <f>Septembre!H14</f>
        <v>0</v>
      </c>
      <c r="N37" s="14">
        <f>Octobre!H14</f>
        <v>0</v>
      </c>
      <c r="O37" s="14">
        <f>Novembre!H14</f>
        <v>0</v>
      </c>
      <c r="P37" s="14">
        <f>'Décembre '!H14</f>
        <v>0</v>
      </c>
      <c r="Q37" s="16">
        <f t="shared" si="2"/>
        <v>0</v>
      </c>
    </row>
    <row r="38" spans="4:17" ht="20.100000000000001" customHeight="1">
      <c r="D38" s="41" t="s">
        <v>16</v>
      </c>
      <c r="E38" s="14">
        <f>Janvier!H18</f>
        <v>0</v>
      </c>
      <c r="F38" s="14">
        <f>Février!H15</f>
        <v>0</v>
      </c>
      <c r="G38" s="14">
        <f>'Mars '!H15</f>
        <v>0</v>
      </c>
      <c r="H38" s="14">
        <f>Avril!H15</f>
        <v>0</v>
      </c>
      <c r="I38" s="14">
        <f>'Mai '!H15</f>
        <v>0</v>
      </c>
      <c r="J38" s="14">
        <f>Juin!H15</f>
        <v>0</v>
      </c>
      <c r="K38" s="14">
        <f>Juillet!H15</f>
        <v>0</v>
      </c>
      <c r="L38" s="14">
        <f>'Aout '!H15</f>
        <v>0</v>
      </c>
      <c r="M38" s="14">
        <f>Septembre!H15</f>
        <v>0</v>
      </c>
      <c r="N38" s="14">
        <f>Octobre!H15</f>
        <v>0</v>
      </c>
      <c r="O38" s="14">
        <f>Novembre!H15</f>
        <v>0</v>
      </c>
      <c r="P38" s="14">
        <f>'Décembre '!H15</f>
        <v>0</v>
      </c>
      <c r="Q38" s="16">
        <f t="shared" si="2"/>
        <v>0</v>
      </c>
    </row>
    <row r="39" spans="4:17" ht="20.100000000000001" customHeight="1">
      <c r="D39" s="41" t="s">
        <v>17</v>
      </c>
      <c r="E39" s="14">
        <f>Janvier!H19</f>
        <v>0</v>
      </c>
      <c r="F39" s="14">
        <f>Février!H16</f>
        <v>0</v>
      </c>
      <c r="G39" s="14">
        <f>'Mars '!H16</f>
        <v>0</v>
      </c>
      <c r="H39" s="14">
        <f>Avril!H16</f>
        <v>0</v>
      </c>
      <c r="I39" s="14">
        <f>'Mai '!H16</f>
        <v>0</v>
      </c>
      <c r="J39" s="14">
        <f>Juin!H16</f>
        <v>0</v>
      </c>
      <c r="K39" s="14">
        <f>Juillet!H16</f>
        <v>0</v>
      </c>
      <c r="L39" s="14">
        <f>'Aout '!H16</f>
        <v>0</v>
      </c>
      <c r="M39" s="14">
        <f>Septembre!H16</f>
        <v>0</v>
      </c>
      <c r="N39" s="14">
        <f>Octobre!H16</f>
        <v>0</v>
      </c>
      <c r="O39" s="14">
        <f>Novembre!H16</f>
        <v>0</v>
      </c>
      <c r="P39" s="14">
        <f>'Décembre '!H16</f>
        <v>0</v>
      </c>
      <c r="Q39" s="16">
        <f t="shared" si="2"/>
        <v>0</v>
      </c>
    </row>
    <row r="40" spans="4:17" ht="20.100000000000001" customHeight="1">
      <c r="D40" s="41" t="s">
        <v>7</v>
      </c>
      <c r="E40" s="14">
        <f>Janvier!H20</f>
        <v>0</v>
      </c>
      <c r="F40" s="14">
        <f>Février!H17</f>
        <v>0</v>
      </c>
      <c r="G40" s="14">
        <f>'Mars '!H17</f>
        <v>0</v>
      </c>
      <c r="H40" s="14">
        <f>Avril!H17</f>
        <v>0</v>
      </c>
      <c r="I40" s="14">
        <f>'Mai '!H17</f>
        <v>0</v>
      </c>
      <c r="J40" s="14">
        <f>Juin!H17</f>
        <v>0</v>
      </c>
      <c r="K40" s="14">
        <f>Juillet!H17</f>
        <v>0</v>
      </c>
      <c r="L40" s="14">
        <f>'Aout '!H17</f>
        <v>0</v>
      </c>
      <c r="M40" s="14">
        <f>Septembre!H17</f>
        <v>0</v>
      </c>
      <c r="N40" s="14">
        <f>Octobre!H17</f>
        <v>0</v>
      </c>
      <c r="O40" s="14">
        <f>Novembre!H17</f>
        <v>0</v>
      </c>
      <c r="P40" s="14">
        <f>'Décembre '!H17</f>
        <v>0</v>
      </c>
      <c r="Q40" s="16">
        <f t="shared" si="2"/>
        <v>0</v>
      </c>
    </row>
    <row r="41" spans="4:17" ht="20.100000000000001" customHeight="1">
      <c r="D41" s="41" t="s">
        <v>8</v>
      </c>
      <c r="E41" s="14">
        <f>Janvier!H21</f>
        <v>0</v>
      </c>
      <c r="F41" s="14">
        <f>Février!H18</f>
        <v>0</v>
      </c>
      <c r="G41" s="14">
        <f>'Mars '!H18</f>
        <v>0</v>
      </c>
      <c r="H41" s="14">
        <f>Avril!H18</f>
        <v>0</v>
      </c>
      <c r="I41" s="14">
        <f>'Mai '!H18</f>
        <v>0</v>
      </c>
      <c r="J41" s="14">
        <f>Juin!H18</f>
        <v>0</v>
      </c>
      <c r="K41" s="14">
        <f>Juillet!H18</f>
        <v>0</v>
      </c>
      <c r="L41" s="14">
        <f>'Aout '!H18</f>
        <v>0</v>
      </c>
      <c r="M41" s="14">
        <f>Septembre!H18</f>
        <v>0</v>
      </c>
      <c r="N41" s="14">
        <f>Octobre!H18</f>
        <v>0</v>
      </c>
      <c r="O41" s="14">
        <f>Novembre!H18</f>
        <v>0</v>
      </c>
      <c r="P41" s="14">
        <f>'Décembre '!H18</f>
        <v>0</v>
      </c>
      <c r="Q41" s="16">
        <f t="shared" si="2"/>
        <v>0</v>
      </c>
    </row>
    <row r="42" spans="4:17" ht="20.100000000000001" customHeight="1">
      <c r="D42" s="41" t="s">
        <v>24</v>
      </c>
      <c r="E42" s="14">
        <f>Janvier!H22</f>
        <v>0</v>
      </c>
      <c r="F42" s="14">
        <f>Février!H19</f>
        <v>0</v>
      </c>
      <c r="G42" s="14">
        <f>'Mars '!H19</f>
        <v>0</v>
      </c>
      <c r="H42" s="14">
        <f>Avril!H19</f>
        <v>0</v>
      </c>
      <c r="I42" s="14">
        <f>'Mai '!H19</f>
        <v>0</v>
      </c>
      <c r="J42" s="14">
        <f>Juin!H19</f>
        <v>0</v>
      </c>
      <c r="K42" s="14">
        <f>Juillet!H19</f>
        <v>0</v>
      </c>
      <c r="L42" s="14">
        <f>'Aout '!H19</f>
        <v>0</v>
      </c>
      <c r="M42" s="14">
        <f>Septembre!H19</f>
        <v>0</v>
      </c>
      <c r="N42" s="14">
        <f>Octobre!H19</f>
        <v>0</v>
      </c>
      <c r="O42" s="14">
        <f>Novembre!H19</f>
        <v>0</v>
      </c>
      <c r="P42" s="14">
        <f>'Décembre '!H19</f>
        <v>0</v>
      </c>
      <c r="Q42" s="16">
        <f t="shared" si="2"/>
        <v>0</v>
      </c>
    </row>
    <row r="43" spans="4:17" ht="20.100000000000001" customHeight="1">
      <c r="D43" s="41" t="s">
        <v>18</v>
      </c>
      <c r="E43" s="14">
        <f>Janvier!H23</f>
        <v>0</v>
      </c>
      <c r="F43" s="14">
        <f>Février!H20</f>
        <v>0</v>
      </c>
      <c r="G43" s="14">
        <f>'Mars '!H20</f>
        <v>0</v>
      </c>
      <c r="H43" s="14">
        <f>Avril!H20</f>
        <v>0</v>
      </c>
      <c r="I43" s="14">
        <f>'Mai '!H20</f>
        <v>0</v>
      </c>
      <c r="J43" s="14">
        <f>Juin!H20</f>
        <v>0</v>
      </c>
      <c r="K43" s="14">
        <f>Juillet!H20</f>
        <v>0</v>
      </c>
      <c r="L43" s="14">
        <f>'Aout '!H20</f>
        <v>0</v>
      </c>
      <c r="M43" s="14">
        <f>Septembre!H20</f>
        <v>0</v>
      </c>
      <c r="N43" s="14">
        <f>Octobre!H20</f>
        <v>0</v>
      </c>
      <c r="O43" s="14">
        <f>Novembre!H20</f>
        <v>0</v>
      </c>
      <c r="P43" s="14">
        <f>'Décembre '!H20</f>
        <v>0</v>
      </c>
      <c r="Q43" s="16">
        <f t="shared" si="2"/>
        <v>0</v>
      </c>
    </row>
    <row r="44" spans="4:17" ht="20.100000000000001" customHeight="1">
      <c r="D44" s="41" t="s">
        <v>19</v>
      </c>
      <c r="E44" s="14">
        <f>Janvier!H24</f>
        <v>0</v>
      </c>
      <c r="F44" s="14">
        <f>Février!H21</f>
        <v>0</v>
      </c>
      <c r="G44" s="14">
        <f>'Mars '!H21</f>
        <v>0</v>
      </c>
      <c r="H44" s="14">
        <f>Avril!H21</f>
        <v>0</v>
      </c>
      <c r="I44" s="14">
        <f>'Mai '!H21</f>
        <v>0</v>
      </c>
      <c r="J44" s="14">
        <f>Juin!H21</f>
        <v>0</v>
      </c>
      <c r="K44" s="14">
        <f>Juillet!H21</f>
        <v>0</v>
      </c>
      <c r="L44" s="14">
        <f>'Aout '!H21</f>
        <v>0</v>
      </c>
      <c r="M44" s="14">
        <f>Septembre!H21</f>
        <v>0</v>
      </c>
      <c r="N44" s="14">
        <f>Octobre!H21</f>
        <v>0</v>
      </c>
      <c r="O44" s="14">
        <f>Novembre!H21</f>
        <v>0</v>
      </c>
      <c r="P44" s="14">
        <f>'Décembre '!H21</f>
        <v>0</v>
      </c>
      <c r="Q44" s="16">
        <f t="shared" si="2"/>
        <v>0</v>
      </c>
    </row>
    <row r="45" spans="4:17" ht="20.100000000000001" customHeight="1">
      <c r="D45" s="41" t="s">
        <v>20</v>
      </c>
      <c r="E45" s="14">
        <f>Janvier!H25</f>
        <v>0</v>
      </c>
      <c r="F45" s="14">
        <f>Février!H22</f>
        <v>0</v>
      </c>
      <c r="G45" s="14">
        <f>'Mars '!H22</f>
        <v>0</v>
      </c>
      <c r="H45" s="14">
        <f>Avril!H22</f>
        <v>0</v>
      </c>
      <c r="I45" s="14">
        <f>'Mai '!H22</f>
        <v>0</v>
      </c>
      <c r="J45" s="14">
        <f>Juin!H22</f>
        <v>0</v>
      </c>
      <c r="K45" s="14">
        <f>Juillet!H22</f>
        <v>0</v>
      </c>
      <c r="L45" s="14">
        <f>'Aout '!H22</f>
        <v>0</v>
      </c>
      <c r="M45" s="14">
        <f>Septembre!H22</f>
        <v>0</v>
      </c>
      <c r="N45" s="14">
        <f>Octobre!H22</f>
        <v>0</v>
      </c>
      <c r="O45" s="14">
        <f>Novembre!H22</f>
        <v>0</v>
      </c>
      <c r="P45" s="14">
        <f>'Décembre '!H22</f>
        <v>0</v>
      </c>
      <c r="Q45" s="16">
        <f t="shared" si="2"/>
        <v>0</v>
      </c>
    </row>
    <row r="46" spans="4:17" ht="20.100000000000001" customHeight="1">
      <c r="D46" s="41" t="s">
        <v>21</v>
      </c>
      <c r="E46" s="14">
        <f>Janvier!H26</f>
        <v>0</v>
      </c>
      <c r="F46" s="14">
        <f>Février!H23</f>
        <v>0</v>
      </c>
      <c r="G46" s="14">
        <f>'Mars '!H23</f>
        <v>0</v>
      </c>
      <c r="H46" s="14">
        <f>Avril!H23</f>
        <v>0</v>
      </c>
      <c r="I46" s="14">
        <f>'Mai '!H23</f>
        <v>0</v>
      </c>
      <c r="J46" s="14">
        <f>Juin!H23</f>
        <v>0</v>
      </c>
      <c r="K46" s="14">
        <f>Juillet!H23</f>
        <v>0</v>
      </c>
      <c r="L46" s="14">
        <f>'Aout '!H23</f>
        <v>0</v>
      </c>
      <c r="M46" s="14">
        <f>Septembre!H23</f>
        <v>0</v>
      </c>
      <c r="N46" s="14">
        <f>Octobre!H23</f>
        <v>0</v>
      </c>
      <c r="O46" s="14">
        <f>Novembre!H23</f>
        <v>0</v>
      </c>
      <c r="P46" s="14">
        <f>'Décembre '!H23</f>
        <v>0</v>
      </c>
      <c r="Q46" s="16">
        <f t="shared" si="2"/>
        <v>0</v>
      </c>
    </row>
    <row r="47" spans="4:17" ht="20.100000000000001" customHeight="1">
      <c r="D47" s="41" t="s">
        <v>62</v>
      </c>
      <c r="E47" s="14">
        <f>Janvier!H27</f>
        <v>0</v>
      </c>
      <c r="F47" s="14">
        <f>Février!H24</f>
        <v>0</v>
      </c>
      <c r="G47" s="14">
        <f>'Mars '!H24</f>
        <v>0</v>
      </c>
      <c r="H47" s="14">
        <f>Avril!H24</f>
        <v>0</v>
      </c>
      <c r="I47" s="14">
        <f>'Mai '!H24</f>
        <v>0</v>
      </c>
      <c r="J47" s="14">
        <f>Juin!H24</f>
        <v>0</v>
      </c>
      <c r="K47" s="14">
        <f>Juillet!H24</f>
        <v>0</v>
      </c>
      <c r="L47" s="14">
        <f>'Aout '!H24</f>
        <v>0</v>
      </c>
      <c r="M47" s="14">
        <f>Septembre!H24</f>
        <v>0</v>
      </c>
      <c r="N47" s="14">
        <f>Octobre!H24</f>
        <v>0</v>
      </c>
      <c r="O47" s="14">
        <f>Novembre!H24</f>
        <v>0</v>
      </c>
      <c r="P47" s="14">
        <f>'Décembre '!H24</f>
        <v>0</v>
      </c>
      <c r="Q47" s="16">
        <f t="shared" si="2"/>
        <v>0</v>
      </c>
    </row>
    <row r="48" spans="4:17" ht="20.100000000000001" customHeight="1">
      <c r="D48" s="50" t="s">
        <v>70</v>
      </c>
      <c r="E48" s="14">
        <f>Janvier!H28</f>
        <v>0</v>
      </c>
      <c r="F48" s="14">
        <f>Février!H25</f>
        <v>0</v>
      </c>
      <c r="G48" s="14">
        <f>'Mars '!H25</f>
        <v>0</v>
      </c>
      <c r="H48" s="14">
        <f>Avril!H25</f>
        <v>0</v>
      </c>
      <c r="I48" s="14">
        <f>'Mai '!H25</f>
        <v>0</v>
      </c>
      <c r="J48" s="14">
        <f>Juin!H25</f>
        <v>0</v>
      </c>
      <c r="K48" s="14">
        <f>Juillet!H25</f>
        <v>0</v>
      </c>
      <c r="L48" s="14">
        <f>'Aout '!H25</f>
        <v>0</v>
      </c>
      <c r="M48" s="14">
        <f>Septembre!H25</f>
        <v>0</v>
      </c>
      <c r="N48" s="14">
        <f>Octobre!H25</f>
        <v>0</v>
      </c>
      <c r="O48" s="14">
        <f>Novembre!H25</f>
        <v>0</v>
      </c>
      <c r="P48" s="14">
        <f>'Décembre '!H25</f>
        <v>0</v>
      </c>
      <c r="Q48" s="16">
        <f t="shared" si="2"/>
        <v>0</v>
      </c>
    </row>
    <row r="49" spans="4:17" ht="20.100000000000001" customHeight="1">
      <c r="D49" s="48" t="s">
        <v>36</v>
      </c>
      <c r="E49" s="16">
        <f>SUM(E32:E48)</f>
        <v>0</v>
      </c>
      <c r="F49" s="16">
        <f t="shared" ref="F49:Q49" si="3">SUM(F32:F48)</f>
        <v>0</v>
      </c>
      <c r="G49" s="16">
        <f t="shared" si="3"/>
        <v>0</v>
      </c>
      <c r="H49" s="16">
        <f t="shared" si="3"/>
        <v>0</v>
      </c>
      <c r="I49" s="16">
        <f t="shared" si="3"/>
        <v>0</v>
      </c>
      <c r="J49" s="16">
        <f t="shared" si="3"/>
        <v>0</v>
      </c>
      <c r="K49" s="16">
        <f t="shared" si="3"/>
        <v>0</v>
      </c>
      <c r="L49" s="16">
        <f t="shared" si="3"/>
        <v>0</v>
      </c>
      <c r="M49" s="16">
        <f t="shared" si="3"/>
        <v>0</v>
      </c>
      <c r="N49" s="16">
        <f t="shared" si="3"/>
        <v>0</v>
      </c>
      <c r="O49" s="16">
        <f>SUM(O32:O48)</f>
        <v>0</v>
      </c>
      <c r="P49" s="16">
        <f t="shared" si="3"/>
        <v>0</v>
      </c>
      <c r="Q49" s="16">
        <f t="shared" si="3"/>
        <v>0</v>
      </c>
    </row>
    <row r="51" spans="4:17" ht="30" customHeight="1">
      <c r="D51" s="43" t="s">
        <v>65</v>
      </c>
      <c r="E51" s="14"/>
    </row>
    <row r="52" spans="4:17" ht="20.100000000000001" customHeight="1">
      <c r="D52" s="14" t="s">
        <v>55</v>
      </c>
      <c r="E52" s="14"/>
    </row>
    <row r="53" spans="4:17" ht="26.25" customHeight="1"/>
    <row r="54" spans="4:17" ht="28.5" customHeight="1">
      <c r="D54" s="43" t="s">
        <v>66</v>
      </c>
      <c r="E54" s="14"/>
    </row>
    <row r="55" spans="4:17" ht="20.100000000000001" customHeight="1">
      <c r="D55" s="14" t="s">
        <v>55</v>
      </c>
      <c r="E55" s="14"/>
    </row>
    <row r="56" spans="4:17" ht="20.100000000000001" customHeight="1">
      <c r="D56" s="44"/>
      <c r="E56" s="44"/>
    </row>
    <row r="57" spans="4:17" ht="23.25" customHeight="1">
      <c r="D57" s="45" t="s">
        <v>67</v>
      </c>
      <c r="E57" s="14"/>
    </row>
    <row r="58" spans="4:17" ht="20.100000000000001" customHeight="1">
      <c r="D58" s="14" t="s">
        <v>55</v>
      </c>
      <c r="E58" s="14"/>
      <c r="J58" s="66"/>
    </row>
    <row r="60" spans="4:17" ht="20.100000000000001" customHeight="1">
      <c r="D60" s="83" t="s">
        <v>68</v>
      </c>
    </row>
    <row r="61" spans="4:17" ht="20.100000000000001" customHeight="1">
      <c r="D61" s="83"/>
    </row>
    <row r="62" spans="4:17" ht="20.100000000000001" customHeight="1">
      <c r="D62" s="83"/>
    </row>
  </sheetData>
  <mergeCells count="4">
    <mergeCell ref="D60:D62"/>
    <mergeCell ref="E2:Q2"/>
    <mergeCell ref="E27:Q27"/>
    <mergeCell ref="A1:C1"/>
  </mergeCells>
  <pageMargins left="0.70866141732283472" right="0.70866141732283472" top="0.74803149606299213" bottom="0.74803149606299213" header="0.31496062992125984" footer="0.31496062992125984"/>
  <pageSetup paperSize="8"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4:C54"/>
  <sheetViews>
    <sheetView workbookViewId="0">
      <selection activeCell="C42" sqref="C42"/>
    </sheetView>
  </sheetViews>
  <sheetFormatPr baseColWidth="10" defaultRowHeight="15"/>
  <cols>
    <col min="1" max="1" width="37.28515625" customWidth="1"/>
    <col min="2" max="2" width="14" customWidth="1"/>
  </cols>
  <sheetData>
    <row r="4" spans="1:2">
      <c r="A4" s="53" t="s">
        <v>12</v>
      </c>
      <c r="B4" s="47" t="s">
        <v>88</v>
      </c>
    </row>
    <row r="5" spans="1:2">
      <c r="A5" s="28" t="s">
        <v>69</v>
      </c>
      <c r="B5" s="16">
        <f>'TOTAL ANNEE 2025'!Q4</f>
        <v>0</v>
      </c>
    </row>
    <row r="6" spans="1:2">
      <c r="A6" s="28" t="s">
        <v>63</v>
      </c>
      <c r="B6" s="16">
        <f>'TOTAL ANNEE 2025'!Q5</f>
        <v>0</v>
      </c>
    </row>
    <row r="7" spans="1:2">
      <c r="A7" s="28" t="s">
        <v>64</v>
      </c>
      <c r="B7" s="16">
        <f>'TOTAL ANNEE 2025'!Q6</f>
        <v>0</v>
      </c>
    </row>
    <row r="8" spans="1:2">
      <c r="A8" s="62" t="s">
        <v>6</v>
      </c>
      <c r="B8" s="16">
        <f>'TOTAL ANNEE 2025'!Q7</f>
        <v>0</v>
      </c>
    </row>
    <row r="9" spans="1:2">
      <c r="A9" s="49" t="s">
        <v>3</v>
      </c>
      <c r="B9" s="16">
        <f>'TOTAL ANNEE 2025'!Q8</f>
        <v>0</v>
      </c>
    </row>
    <row r="10" spans="1:2">
      <c r="A10" s="49" t="s">
        <v>13</v>
      </c>
      <c r="B10" s="16">
        <f>'TOTAL ANNEE 2025'!Q9</f>
        <v>0</v>
      </c>
    </row>
    <row r="11" spans="1:2">
      <c r="A11" s="49" t="s">
        <v>14</v>
      </c>
      <c r="B11" s="16">
        <f>'TOTAL ANNEE 2025'!Q10</f>
        <v>0</v>
      </c>
    </row>
    <row r="12" spans="1:2">
      <c r="A12" s="49" t="s">
        <v>15</v>
      </c>
      <c r="B12" s="16">
        <f>'TOTAL ANNEE 2025'!Q11</f>
        <v>0</v>
      </c>
    </row>
    <row r="13" spans="1:2">
      <c r="A13" s="49" t="s">
        <v>5</v>
      </c>
      <c r="B13" s="16">
        <f>'TOTAL ANNEE 2025'!Q12</f>
        <v>0</v>
      </c>
    </row>
    <row r="14" spans="1:2">
      <c r="A14" s="49" t="s">
        <v>16</v>
      </c>
      <c r="B14" s="16">
        <f>'TOTAL ANNEE 2025'!Q13</f>
        <v>0</v>
      </c>
    </row>
    <row r="15" spans="1:2">
      <c r="A15" s="49" t="s">
        <v>17</v>
      </c>
      <c r="B15" s="16">
        <f>'TOTAL ANNEE 2025'!Q14</f>
        <v>0</v>
      </c>
    </row>
    <row r="16" spans="1:2">
      <c r="A16" s="49" t="s">
        <v>7</v>
      </c>
      <c r="B16" s="16">
        <f>'TOTAL ANNEE 2025'!Q15</f>
        <v>0</v>
      </c>
    </row>
    <row r="17" spans="1:2">
      <c r="A17" s="49" t="s">
        <v>8</v>
      </c>
      <c r="B17" s="16">
        <f>'TOTAL ANNEE 2025'!Q16</f>
        <v>0</v>
      </c>
    </row>
    <row r="18" spans="1:2">
      <c r="A18" s="49" t="s">
        <v>24</v>
      </c>
      <c r="B18" s="16">
        <f>'TOTAL ANNEE 2025'!Q17</f>
        <v>0</v>
      </c>
    </row>
    <row r="19" spans="1:2">
      <c r="A19" s="49" t="s">
        <v>18</v>
      </c>
      <c r="B19" s="16">
        <f>'TOTAL ANNEE 2025'!Q18</f>
        <v>0</v>
      </c>
    </row>
    <row r="20" spans="1:2">
      <c r="A20" s="49" t="s">
        <v>19</v>
      </c>
      <c r="B20" s="16">
        <f>'TOTAL ANNEE 2025'!Q19</f>
        <v>0</v>
      </c>
    </row>
    <row r="21" spans="1:2">
      <c r="A21" s="49" t="s">
        <v>20</v>
      </c>
      <c r="B21" s="16">
        <f>'TOTAL ANNEE 2025'!Q20</f>
        <v>0</v>
      </c>
    </row>
    <row r="22" spans="1:2">
      <c r="A22" s="49" t="s">
        <v>21</v>
      </c>
      <c r="B22" s="16">
        <f>'TOTAL ANNEE 2025'!Q21</f>
        <v>0</v>
      </c>
    </row>
    <row r="23" spans="1:2">
      <c r="A23" s="49" t="s">
        <v>62</v>
      </c>
      <c r="B23" s="16">
        <f>'TOTAL ANNEE 2025'!Q22</f>
        <v>0</v>
      </c>
    </row>
    <row r="24" spans="1:2">
      <c r="A24" s="50" t="s">
        <v>70</v>
      </c>
      <c r="B24" s="16">
        <f>'TOTAL ANNEE 2025'!Q23</f>
        <v>0</v>
      </c>
    </row>
    <row r="25" spans="1:2">
      <c r="A25" s="48" t="s">
        <v>36</v>
      </c>
      <c r="B25" s="16">
        <f>'TOTAL ANNEE 2025'!Q24</f>
        <v>0</v>
      </c>
    </row>
    <row r="37" spans="1:3" ht="31.9" customHeight="1">
      <c r="A37" s="64" t="s">
        <v>44</v>
      </c>
      <c r="B37" s="65" t="s">
        <v>89</v>
      </c>
      <c r="C37" s="63"/>
    </row>
    <row r="38" spans="1:3">
      <c r="A38" s="14" t="s">
        <v>6</v>
      </c>
      <c r="B38" s="14">
        <f>'TOTAL ANNEE 2025'!Q32</f>
        <v>0</v>
      </c>
    </row>
    <row r="39" spans="1:3">
      <c r="A39" s="14" t="s">
        <v>3</v>
      </c>
      <c r="B39" s="14">
        <f>'TOTAL ANNEE 2025'!Q33</f>
        <v>0</v>
      </c>
    </row>
    <row r="40" spans="1:3">
      <c r="A40" s="14" t="s">
        <v>13</v>
      </c>
      <c r="B40" s="14">
        <f>'TOTAL ANNEE 2025'!Q34</f>
        <v>0</v>
      </c>
    </row>
    <row r="41" spans="1:3">
      <c r="A41" s="14" t="s">
        <v>14</v>
      </c>
      <c r="B41" s="14">
        <f>'TOTAL ANNEE 2025'!Q35</f>
        <v>0</v>
      </c>
    </row>
    <row r="42" spans="1:3">
      <c r="A42" s="14" t="s">
        <v>15</v>
      </c>
      <c r="B42" s="14">
        <f>'TOTAL ANNEE 2025'!Q36</f>
        <v>0</v>
      </c>
    </row>
    <row r="43" spans="1:3">
      <c r="A43" s="14" t="s">
        <v>5</v>
      </c>
      <c r="B43" s="14">
        <f>'TOTAL ANNEE 2025'!Q37</f>
        <v>0</v>
      </c>
    </row>
    <row r="44" spans="1:3">
      <c r="A44" s="14" t="s">
        <v>16</v>
      </c>
      <c r="B44" s="14">
        <f>'TOTAL ANNEE 2025'!Q38</f>
        <v>0</v>
      </c>
    </row>
    <row r="45" spans="1:3">
      <c r="A45" s="14" t="s">
        <v>17</v>
      </c>
      <c r="B45" s="14">
        <f>'TOTAL ANNEE 2025'!Q39</f>
        <v>0</v>
      </c>
    </row>
    <row r="46" spans="1:3">
      <c r="A46" s="14" t="s">
        <v>7</v>
      </c>
      <c r="B46" s="14">
        <f>'TOTAL ANNEE 2025'!Q40</f>
        <v>0</v>
      </c>
    </row>
    <row r="47" spans="1:3">
      <c r="A47" s="14" t="s">
        <v>8</v>
      </c>
      <c r="B47" s="14">
        <f>'TOTAL ANNEE 2025'!Q41</f>
        <v>0</v>
      </c>
    </row>
    <row r="48" spans="1:3">
      <c r="A48" s="14" t="s">
        <v>24</v>
      </c>
      <c r="B48" s="14">
        <f>'TOTAL ANNEE 2025'!Q42</f>
        <v>0</v>
      </c>
    </row>
    <row r="49" spans="1:2">
      <c r="A49" s="14" t="s">
        <v>18</v>
      </c>
      <c r="B49" s="14">
        <f>'TOTAL ANNEE 2025'!Q43</f>
        <v>0</v>
      </c>
    </row>
    <row r="50" spans="1:2">
      <c r="A50" s="14" t="s">
        <v>19</v>
      </c>
      <c r="B50" s="14">
        <f>'TOTAL ANNEE 2025'!Q44</f>
        <v>0</v>
      </c>
    </row>
    <row r="51" spans="1:2">
      <c r="A51" s="14" t="s">
        <v>20</v>
      </c>
      <c r="B51" s="14">
        <f>'TOTAL ANNEE 2025'!Q45</f>
        <v>0</v>
      </c>
    </row>
    <row r="52" spans="1:2">
      <c r="A52" s="14" t="s">
        <v>21</v>
      </c>
      <c r="B52" s="14">
        <f>'TOTAL ANNEE 2025'!Q46</f>
        <v>0</v>
      </c>
    </row>
    <row r="53" spans="1:2">
      <c r="A53" s="14" t="s">
        <v>62</v>
      </c>
      <c r="B53" s="14">
        <f>'TOTAL ANNEE 2025'!Q47</f>
        <v>0</v>
      </c>
    </row>
    <row r="54" spans="1:2">
      <c r="A54" s="14" t="s">
        <v>70</v>
      </c>
      <c r="B54" s="14">
        <f>'TOTAL ANNEE 2025'!Q48</f>
        <v>0</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34"/>
  <sheetViews>
    <sheetView workbookViewId="0">
      <selection activeCell="O32" sqref="O32"/>
    </sheetView>
  </sheetViews>
  <sheetFormatPr baseColWidth="10" defaultRowHeight="15"/>
  <cols>
    <col min="1" max="1" width="10.28515625" customWidth="1"/>
    <col min="2" max="2" width="9.7109375" customWidth="1"/>
  </cols>
  <sheetData>
    <row r="1" spans="1:13">
      <c r="A1" s="86" t="s">
        <v>90</v>
      </c>
      <c r="B1" s="86"/>
      <c r="C1" s="86"/>
    </row>
    <row r="3" spans="1:13">
      <c r="A3" s="14" t="s">
        <v>9</v>
      </c>
      <c r="B3" s="14">
        <f>'TOTAL ANNEE 2025'!E24</f>
        <v>0</v>
      </c>
      <c r="M3" s="18" t="s">
        <v>91</v>
      </c>
    </row>
    <row r="4" spans="1:13">
      <c r="A4" s="14" t="s">
        <v>23</v>
      </c>
      <c r="B4" s="14">
        <f>'TOTAL ANNEE 2025'!F24</f>
        <v>0</v>
      </c>
    </row>
    <row r="5" spans="1:13">
      <c r="A5" s="14" t="s">
        <v>28</v>
      </c>
      <c r="B5" s="14">
        <f>'TOTAL ANNEE 2025'!G24</f>
        <v>0</v>
      </c>
    </row>
    <row r="6" spans="1:13">
      <c r="A6" s="14" t="s">
        <v>29</v>
      </c>
      <c r="B6" s="14">
        <f>'TOTAL ANNEE 2025'!H24</f>
        <v>0</v>
      </c>
    </row>
    <row r="7" spans="1:13">
      <c r="A7" s="14" t="s">
        <v>26</v>
      </c>
      <c r="B7" s="14">
        <f>'TOTAL ANNEE 2025'!I24</f>
        <v>0</v>
      </c>
    </row>
    <row r="8" spans="1:13">
      <c r="A8" s="14" t="s">
        <v>38</v>
      </c>
      <c r="B8" s="14">
        <f>'TOTAL ANNEE 2025'!J24</f>
        <v>0</v>
      </c>
    </row>
    <row r="9" spans="1:13">
      <c r="A9" s="14" t="s">
        <v>39</v>
      </c>
      <c r="B9" s="14">
        <f>'TOTAL ANNEE 2025'!K24</f>
        <v>0</v>
      </c>
    </row>
    <row r="10" spans="1:13">
      <c r="A10" s="14" t="s">
        <v>40</v>
      </c>
      <c r="B10" s="14">
        <f>'TOTAL ANNEE 2025'!L24</f>
        <v>0</v>
      </c>
    </row>
    <row r="11" spans="1:13">
      <c r="A11" s="14" t="s">
        <v>41</v>
      </c>
      <c r="B11" s="14">
        <f>'TOTAL ANNEE 2025'!M24</f>
        <v>0</v>
      </c>
    </row>
    <row r="12" spans="1:13">
      <c r="A12" s="14" t="s">
        <v>33</v>
      </c>
      <c r="B12" s="14">
        <f>'TOTAL ANNEE 2025'!N24</f>
        <v>0</v>
      </c>
    </row>
    <row r="13" spans="1:13">
      <c r="A13" s="14" t="s">
        <v>34</v>
      </c>
      <c r="B13" s="14">
        <f>'TOTAL ANNEE 2025'!O24</f>
        <v>0</v>
      </c>
    </row>
    <row r="14" spans="1:13">
      <c r="A14" s="14" t="s">
        <v>35</v>
      </c>
      <c r="B14" s="14">
        <f>'TOTAL ANNEE 2025'!P24</f>
        <v>0</v>
      </c>
    </row>
    <row r="16" spans="1:13">
      <c r="A16" t="s">
        <v>36</v>
      </c>
      <c r="B16">
        <f>SUM(B3:B14)</f>
        <v>0</v>
      </c>
    </row>
    <row r="21" spans="1:3">
      <c r="A21" s="86" t="s">
        <v>92</v>
      </c>
      <c r="B21" s="86"/>
      <c r="C21" s="86"/>
    </row>
    <row r="23" spans="1:3">
      <c r="A23" s="14" t="s">
        <v>9</v>
      </c>
      <c r="B23" s="16">
        <f>'TOTAL ANNEE 2025'!E49</f>
        <v>0</v>
      </c>
    </row>
    <row r="24" spans="1:3">
      <c r="A24" s="14" t="s">
        <v>23</v>
      </c>
      <c r="B24" s="16">
        <f>'TOTAL ANNEE 2025'!F49</f>
        <v>0</v>
      </c>
    </row>
    <row r="25" spans="1:3">
      <c r="A25" s="14" t="s">
        <v>28</v>
      </c>
      <c r="B25" s="16">
        <f>'TOTAL ANNEE 2025'!G49</f>
        <v>0</v>
      </c>
    </row>
    <row r="26" spans="1:3">
      <c r="A26" s="14" t="s">
        <v>29</v>
      </c>
      <c r="B26" s="16">
        <f>'TOTAL ANNEE 2025'!H49</f>
        <v>0</v>
      </c>
    </row>
    <row r="27" spans="1:3">
      <c r="A27" s="14" t="s">
        <v>26</v>
      </c>
      <c r="B27" s="16">
        <f>'TOTAL ANNEE 2025'!I49</f>
        <v>0</v>
      </c>
    </row>
    <row r="28" spans="1:3">
      <c r="A28" s="14" t="s">
        <v>38</v>
      </c>
      <c r="B28" s="16">
        <f>'TOTAL ANNEE 2025'!J49</f>
        <v>0</v>
      </c>
    </row>
    <row r="29" spans="1:3">
      <c r="A29" s="14" t="s">
        <v>39</v>
      </c>
      <c r="B29" s="16">
        <f>'TOTAL ANNEE 2025'!K49</f>
        <v>0</v>
      </c>
    </row>
    <row r="30" spans="1:3">
      <c r="A30" s="14" t="s">
        <v>40</v>
      </c>
      <c r="B30" s="16">
        <f>'TOTAL ANNEE 2025'!L49</f>
        <v>0</v>
      </c>
    </row>
    <row r="31" spans="1:3">
      <c r="A31" s="14" t="s">
        <v>41</v>
      </c>
      <c r="B31" s="16">
        <f>'TOTAL ANNEE 2025'!M49</f>
        <v>0</v>
      </c>
    </row>
    <row r="32" spans="1:3">
      <c r="A32" s="14" t="s">
        <v>33</v>
      </c>
      <c r="B32" s="16">
        <f>'TOTAL ANNEE 2025'!N49</f>
        <v>0</v>
      </c>
    </row>
    <row r="33" spans="1:2">
      <c r="A33" s="14" t="s">
        <v>34</v>
      </c>
      <c r="B33" s="16">
        <f>'TOTAL ANNEE 2025'!O49</f>
        <v>0</v>
      </c>
    </row>
    <row r="34" spans="1:2">
      <c r="A34" s="14" t="s">
        <v>35</v>
      </c>
      <c r="B34" s="16">
        <f>'TOTAL ANNEE 2025'!P49</f>
        <v>0</v>
      </c>
    </row>
  </sheetData>
  <mergeCells count="2">
    <mergeCell ref="A1:C1"/>
    <mergeCell ref="A21:C21"/>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3:C28"/>
  <sheetViews>
    <sheetView workbookViewId="0">
      <selection activeCell="H28" sqref="H28"/>
    </sheetView>
  </sheetViews>
  <sheetFormatPr baseColWidth="10" defaultRowHeight="20.100000000000001" customHeight="1"/>
  <cols>
    <col min="1" max="1" width="39.5703125" customWidth="1"/>
    <col min="2" max="2" width="23.28515625" customWidth="1"/>
  </cols>
  <sheetData>
    <row r="3" spans="1:3" ht="20.100000000000001" customHeight="1">
      <c r="A3" s="87" t="s">
        <v>10</v>
      </c>
      <c r="B3" s="88"/>
      <c r="C3" s="89"/>
    </row>
    <row r="4" spans="1:3" ht="20.100000000000001" customHeight="1">
      <c r="A4" s="11" t="s">
        <v>22</v>
      </c>
      <c r="B4" s="10"/>
      <c r="C4" s="10"/>
    </row>
    <row r="5" spans="1:3" ht="20.100000000000001" customHeight="1">
      <c r="A5" s="11" t="s">
        <v>11</v>
      </c>
      <c r="B5" s="10"/>
      <c r="C5" s="10"/>
    </row>
    <row r="6" spans="1:3" ht="20.100000000000001" customHeight="1">
      <c r="A6" s="40" t="s">
        <v>86</v>
      </c>
    </row>
    <row r="8" spans="1:3" ht="20.100000000000001" customHeight="1">
      <c r="A8" s="41" t="s">
        <v>69</v>
      </c>
      <c r="B8" s="10"/>
      <c r="C8" s="10"/>
    </row>
    <row r="9" spans="1:3" ht="20.100000000000001" customHeight="1">
      <c r="A9" s="41" t="s">
        <v>63</v>
      </c>
      <c r="B9" s="10"/>
      <c r="C9" s="10"/>
    </row>
    <row r="10" spans="1:3" ht="20.100000000000001" customHeight="1">
      <c r="A10" s="41" t="s">
        <v>64</v>
      </c>
      <c r="B10" s="10"/>
      <c r="C10" s="10"/>
    </row>
    <row r="11" spans="1:3" ht="20.100000000000001" customHeight="1">
      <c r="A11" s="12" t="s">
        <v>6</v>
      </c>
      <c r="B11" s="10"/>
      <c r="C11" s="10"/>
    </row>
    <row r="12" spans="1:3" ht="20.100000000000001" customHeight="1">
      <c r="A12" s="12" t="s">
        <v>3</v>
      </c>
      <c r="B12" s="10"/>
      <c r="C12" s="10"/>
    </row>
    <row r="13" spans="1:3" ht="20.100000000000001" customHeight="1">
      <c r="A13" s="12" t="s">
        <v>13</v>
      </c>
      <c r="B13" s="10"/>
      <c r="C13" s="10"/>
    </row>
    <row r="14" spans="1:3" ht="20.100000000000001" customHeight="1">
      <c r="A14" s="12" t="s">
        <v>14</v>
      </c>
      <c r="B14" s="10"/>
      <c r="C14" s="10"/>
    </row>
    <row r="15" spans="1:3" ht="20.100000000000001" customHeight="1">
      <c r="A15" s="12" t="s">
        <v>15</v>
      </c>
      <c r="B15" s="10"/>
      <c r="C15" s="10"/>
    </row>
    <row r="16" spans="1:3" ht="20.100000000000001" customHeight="1">
      <c r="A16" s="12" t="s">
        <v>5</v>
      </c>
      <c r="B16" s="10"/>
      <c r="C16" s="10"/>
    </row>
    <row r="17" spans="1:3" ht="20.100000000000001" customHeight="1">
      <c r="A17" s="12" t="s">
        <v>16</v>
      </c>
      <c r="B17" s="10"/>
      <c r="C17" s="10"/>
    </row>
    <row r="18" spans="1:3" ht="20.100000000000001" customHeight="1">
      <c r="A18" s="12" t="s">
        <v>17</v>
      </c>
      <c r="B18" s="10"/>
      <c r="C18" s="10"/>
    </row>
    <row r="19" spans="1:3" ht="20.100000000000001" customHeight="1">
      <c r="A19" s="12" t="s">
        <v>7</v>
      </c>
      <c r="B19" s="10"/>
      <c r="C19" s="10"/>
    </row>
    <row r="20" spans="1:3" ht="20.100000000000001" customHeight="1">
      <c r="A20" s="12" t="s">
        <v>8</v>
      </c>
      <c r="B20" s="10"/>
    </row>
    <row r="21" spans="1:3" ht="20.100000000000001" customHeight="1">
      <c r="A21" s="15" t="s">
        <v>24</v>
      </c>
      <c r="B21" s="10"/>
    </row>
    <row r="22" spans="1:3" ht="20.100000000000001" customHeight="1">
      <c r="A22" s="12" t="s">
        <v>18</v>
      </c>
      <c r="B22" s="10"/>
    </row>
    <row r="23" spans="1:3" ht="20.100000000000001" customHeight="1">
      <c r="A23" s="12" t="s">
        <v>19</v>
      </c>
      <c r="B23" s="10"/>
    </row>
    <row r="24" spans="1:3" ht="20.100000000000001" customHeight="1">
      <c r="A24" s="41" t="s">
        <v>70</v>
      </c>
      <c r="B24" s="10"/>
    </row>
    <row r="25" spans="1:3" ht="20.100000000000001" customHeight="1">
      <c r="A25" s="39" t="s">
        <v>62</v>
      </c>
      <c r="B25" s="10"/>
    </row>
    <row r="26" spans="1:3" ht="20.100000000000001" customHeight="1">
      <c r="A26" s="39" t="s">
        <v>20</v>
      </c>
      <c r="B26" s="10"/>
    </row>
    <row r="27" spans="1:3" ht="20.100000000000001" customHeight="1">
      <c r="A27" s="12" t="s">
        <v>21</v>
      </c>
      <c r="B27" s="10"/>
    </row>
    <row r="28" spans="1:3" ht="20.100000000000001" customHeight="1">
      <c r="A28" s="10"/>
      <c r="B28" s="13"/>
    </row>
  </sheetData>
  <mergeCells count="1">
    <mergeCell ref="A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47"/>
  <sheetViews>
    <sheetView workbookViewId="0">
      <selection activeCell="E16" sqref="E16"/>
    </sheetView>
  </sheetViews>
  <sheetFormatPr baseColWidth="10" defaultRowHeight="20.100000000000001" customHeight="1"/>
  <cols>
    <col min="1" max="1" width="16.42578125" customWidth="1"/>
    <col min="2" max="2" width="43.140625" customWidth="1"/>
    <col min="3" max="3" width="28.28515625" customWidth="1"/>
    <col min="6" max="6" width="45.28515625" customWidth="1"/>
    <col min="7" max="7" width="19.5703125" customWidth="1"/>
    <col min="8" max="8" width="28.42578125" customWidth="1"/>
  </cols>
  <sheetData>
    <row r="1" spans="1:8" ht="32.25" customHeight="1">
      <c r="B1" s="82" t="s">
        <v>77</v>
      </c>
      <c r="C1" s="82"/>
    </row>
    <row r="2" spans="1:8" ht="20.100000000000001" customHeight="1">
      <c r="B2" s="18" t="s">
        <v>84</v>
      </c>
    </row>
    <row r="3" spans="1:8" ht="20.100000000000001" customHeight="1">
      <c r="A3" s="9"/>
      <c r="B3" s="18" t="s">
        <v>85</v>
      </c>
    </row>
    <row r="4" spans="1:8" ht="20.100000000000001" customHeight="1">
      <c r="A4" s="9"/>
      <c r="B4" s="19" t="s">
        <v>80</v>
      </c>
    </row>
    <row r="5" spans="1:8" ht="20.100000000000001" customHeight="1" thickBot="1">
      <c r="A5" s="56" t="s">
        <v>81</v>
      </c>
    </row>
    <row r="6" spans="1:8" ht="20.100000000000001" customHeight="1" thickBot="1">
      <c r="A6" s="81" t="s">
        <v>49</v>
      </c>
      <c r="B6" s="78"/>
      <c r="C6" s="79"/>
      <c r="F6" s="77" t="s">
        <v>45</v>
      </c>
      <c r="G6" s="78"/>
      <c r="H6" s="79"/>
    </row>
    <row r="7" spans="1:8" ht="20.100000000000001" customHeight="1">
      <c r="A7" s="3"/>
      <c r="B7" s="3"/>
      <c r="C7" s="3"/>
    </row>
    <row r="8" spans="1:8" ht="30" customHeight="1">
      <c r="A8" s="21" t="s">
        <v>0</v>
      </c>
      <c r="B8" s="21" t="s">
        <v>1</v>
      </c>
      <c r="C8" s="22" t="s">
        <v>2</v>
      </c>
      <c r="F8" s="21" t="s">
        <v>12</v>
      </c>
      <c r="G8" s="21" t="s">
        <v>25</v>
      </c>
      <c r="H8" s="22" t="s">
        <v>2</v>
      </c>
    </row>
    <row r="9" spans="1:8" ht="20.100000000000001" customHeight="1">
      <c r="A9" s="6"/>
      <c r="B9" s="2"/>
      <c r="C9" s="2"/>
      <c r="F9" s="28" t="s">
        <v>69</v>
      </c>
      <c r="G9" s="14">
        <f>COUNTIF($B$9:$B$46,"Accueil de classes primaires et maternelles")</f>
        <v>0</v>
      </c>
      <c r="H9" s="30"/>
    </row>
    <row r="10" spans="1:8" ht="20.100000000000001" customHeight="1">
      <c r="A10" s="6"/>
      <c r="B10" s="2"/>
      <c r="C10" s="2"/>
      <c r="F10" s="28" t="s">
        <v>63</v>
      </c>
      <c r="G10" s="14">
        <f>COUNTIF($B$9:$B$46,"Accueil de classes collège")</f>
        <v>0</v>
      </c>
      <c r="H10" s="30"/>
    </row>
    <row r="11" spans="1:8" ht="20.100000000000001" customHeight="1">
      <c r="A11" s="6"/>
      <c r="B11" s="2"/>
      <c r="C11" s="2"/>
      <c r="F11" s="28" t="s">
        <v>64</v>
      </c>
      <c r="G11" s="14">
        <f>COUNTIF($B$9:$B$46,"Accueil de classes lycée")</f>
        <v>0</v>
      </c>
      <c r="H11" s="30"/>
    </row>
    <row r="12" spans="1:8" ht="20.100000000000001" customHeight="1">
      <c r="A12" s="7"/>
      <c r="B12" s="2"/>
      <c r="C12" s="1"/>
      <c r="F12" s="51" t="s">
        <v>6</v>
      </c>
      <c r="G12" s="14">
        <f>COUNTIF(B9:B46,"accueil périscolaire (TAP)")</f>
        <v>0</v>
      </c>
      <c r="H12" s="14"/>
    </row>
    <row r="13" spans="1:8" ht="20.100000000000001" customHeight="1">
      <c r="A13" s="7"/>
      <c r="B13" s="2"/>
      <c r="C13" s="1"/>
      <c r="F13" s="41" t="s">
        <v>3</v>
      </c>
      <c r="G13" s="14">
        <f>COUNTIF(B9:B46,"Expositions")</f>
        <v>0</v>
      </c>
      <c r="H13" s="14"/>
    </row>
    <row r="14" spans="1:8" ht="20.100000000000001" customHeight="1">
      <c r="A14" s="7"/>
      <c r="B14" s="2"/>
      <c r="C14" s="1"/>
      <c r="F14" s="41" t="s">
        <v>13</v>
      </c>
      <c r="G14" s="14">
        <f>COUNTIF(B9:B46,"Expositions - enfants")</f>
        <v>0</v>
      </c>
      <c r="H14" s="14"/>
    </row>
    <row r="15" spans="1:8" ht="20.100000000000001" customHeight="1">
      <c r="A15" s="7"/>
      <c r="B15" s="2"/>
      <c r="C15" s="1"/>
      <c r="F15" s="41" t="s">
        <v>14</v>
      </c>
      <c r="G15" s="14">
        <f>COUNTIF(B9:B46,"Conférences, rencontres, lectures")</f>
        <v>0</v>
      </c>
      <c r="H15" s="14"/>
    </row>
    <row r="16" spans="1:8" ht="20.100000000000001" customHeight="1">
      <c r="A16" s="7"/>
      <c r="B16" s="2"/>
      <c r="C16" s="1"/>
      <c r="F16" s="41" t="s">
        <v>15</v>
      </c>
      <c r="G16" s="14">
        <f>COUNTIF(B9:B46,"Conférences, rencontres, lectures - enfants")</f>
        <v>0</v>
      </c>
      <c r="H16" s="14"/>
    </row>
    <row r="17" spans="1:9" ht="20.100000000000001" customHeight="1">
      <c r="A17" s="7"/>
      <c r="B17" s="2"/>
      <c r="C17" s="1"/>
      <c r="F17" s="41" t="s">
        <v>5</v>
      </c>
      <c r="G17" s="14">
        <f>COUNTIF(B9:B46,"Concerts, projections")</f>
        <v>0</v>
      </c>
      <c r="H17" s="14"/>
    </row>
    <row r="18" spans="1:9" ht="20.100000000000001" customHeight="1">
      <c r="A18" s="7"/>
      <c r="B18" s="2"/>
      <c r="C18" s="1"/>
      <c r="F18" s="41" t="s">
        <v>16</v>
      </c>
      <c r="G18" s="14">
        <f>COUNTIF(B9:B46,"Concerts, projections - enfants")</f>
        <v>0</v>
      </c>
      <c r="H18" s="14"/>
    </row>
    <row r="19" spans="1:9" ht="20.100000000000001" customHeight="1">
      <c r="A19" s="7"/>
      <c r="B19" s="2"/>
      <c r="C19" s="1"/>
      <c r="F19" s="41" t="s">
        <v>17</v>
      </c>
      <c r="G19" s="14">
        <f>COUNTIF(B9:B46,"Séance de  conte")</f>
        <v>0</v>
      </c>
      <c r="H19" s="14"/>
    </row>
    <row r="20" spans="1:9" ht="20.100000000000001" customHeight="1">
      <c r="A20" s="7"/>
      <c r="B20" s="2"/>
      <c r="C20" s="1"/>
      <c r="F20" s="41" t="s">
        <v>7</v>
      </c>
      <c r="G20" s="14">
        <f>COUNTIF(B9:B46,"Séance de  conte - enfant")</f>
        <v>0</v>
      </c>
      <c r="H20" s="14"/>
    </row>
    <row r="21" spans="1:9" ht="20.100000000000001" customHeight="1">
      <c r="A21" s="8"/>
      <c r="B21" s="2"/>
      <c r="C21" s="1"/>
      <c r="F21" s="41" t="s">
        <v>8</v>
      </c>
      <c r="G21" s="14">
        <f>COUNTIF(B9:B46,"Club de lecteurs, ateliers d'écriture")</f>
        <v>0</v>
      </c>
      <c r="H21" s="14"/>
    </row>
    <row r="22" spans="1:9" ht="20.100000000000001" customHeight="1">
      <c r="A22" s="7"/>
      <c r="B22" s="2"/>
      <c r="C22" s="1"/>
      <c r="F22" s="41" t="s">
        <v>24</v>
      </c>
      <c r="G22" s="14">
        <f>COUNTIF(B9:B46,"Club de lecteurs, ateliers d'écriture - enfants")</f>
        <v>0</v>
      </c>
      <c r="H22" s="14"/>
    </row>
    <row r="23" spans="1:9" ht="20.100000000000001" customHeight="1">
      <c r="A23" s="1"/>
      <c r="B23" s="2"/>
      <c r="C23" s="1"/>
      <c r="F23" s="41" t="s">
        <v>18</v>
      </c>
      <c r="G23" s="14">
        <f>COUNTIF(B9:B46,"Fêtes, salons du livre, festival")</f>
        <v>0</v>
      </c>
      <c r="H23" s="14"/>
    </row>
    <row r="24" spans="1:9" ht="20.100000000000001" customHeight="1">
      <c r="A24" s="1"/>
      <c r="B24" s="2"/>
      <c r="C24" s="1"/>
      <c r="F24" s="41" t="s">
        <v>19</v>
      </c>
      <c r="G24" s="14">
        <f>COUNTIF(B9:B46,"Fêtes, salons du livre, festival - enfants")</f>
        <v>0</v>
      </c>
      <c r="H24" s="14"/>
    </row>
    <row r="25" spans="1:9" ht="20.100000000000001" customHeight="1">
      <c r="A25" s="1"/>
      <c r="B25" s="2"/>
      <c r="C25" s="1"/>
      <c r="F25" s="41" t="s">
        <v>20</v>
      </c>
      <c r="G25" s="14">
        <f>COUNTIF(B9:B46,"Autres")</f>
        <v>0</v>
      </c>
      <c r="H25" s="14"/>
    </row>
    <row r="26" spans="1:9" ht="20.100000000000001" customHeight="1">
      <c r="A26" s="1"/>
      <c r="B26" s="2"/>
      <c r="C26" s="1"/>
      <c r="F26" s="41" t="s">
        <v>21</v>
      </c>
      <c r="G26" s="14">
        <f>COUNTIF(B9:B46,"Autres - enfants")</f>
        <v>0</v>
      </c>
      <c r="H26" s="14"/>
    </row>
    <row r="27" spans="1:9" ht="20.100000000000001" customHeight="1">
      <c r="A27" s="1"/>
      <c r="B27" s="2"/>
      <c r="C27" s="1"/>
      <c r="F27" s="41" t="s">
        <v>62</v>
      </c>
      <c r="G27" s="14">
        <f>COUNTIF(B9:B46,"formations au public")</f>
        <v>0</v>
      </c>
      <c r="H27" s="14"/>
    </row>
    <row r="28" spans="1:9" ht="20.100000000000001" customHeight="1">
      <c r="A28" s="1"/>
      <c r="B28" s="2"/>
      <c r="C28" s="1"/>
      <c r="F28" s="50" t="s">
        <v>70</v>
      </c>
      <c r="G28" s="14">
        <f>COUNTIF(B9:B46,"Portage à domicile")</f>
        <v>0</v>
      </c>
      <c r="H28" s="14"/>
    </row>
    <row r="29" spans="1:9" ht="20.100000000000001" customHeight="1">
      <c r="A29" s="1"/>
      <c r="B29" s="2"/>
      <c r="C29" s="1"/>
      <c r="F29" s="25" t="s">
        <v>51</v>
      </c>
      <c r="G29" s="26"/>
      <c r="H29" s="17">
        <f>SUM(H9:H28)</f>
        <v>0</v>
      </c>
      <c r="I29" s="38"/>
    </row>
    <row r="30" spans="1:9" ht="20.100000000000001" customHeight="1">
      <c r="A30" s="1"/>
      <c r="B30" s="2"/>
      <c r="C30" s="1"/>
      <c r="G30" s="38"/>
      <c r="H30" s="38"/>
    </row>
    <row r="31" spans="1:9" ht="20.100000000000001" customHeight="1">
      <c r="A31" s="1"/>
      <c r="B31" s="2"/>
      <c r="C31" s="1"/>
      <c r="F31" s="20"/>
    </row>
    <row r="32" spans="1:9" ht="20.100000000000001" customHeight="1">
      <c r="A32" s="1"/>
      <c r="B32" s="2"/>
      <c r="C32" s="1"/>
      <c r="F32" s="20"/>
    </row>
    <row r="33" spans="1:6" ht="20.100000000000001" customHeight="1">
      <c r="A33" s="1"/>
      <c r="B33" s="2"/>
      <c r="C33" s="1"/>
      <c r="F33" s="20"/>
    </row>
    <row r="34" spans="1:6" ht="20.100000000000001" customHeight="1">
      <c r="A34" s="1"/>
      <c r="B34" s="2"/>
      <c r="C34" s="1"/>
      <c r="F34" s="20"/>
    </row>
    <row r="35" spans="1:6" ht="20.100000000000001" customHeight="1">
      <c r="A35" s="1"/>
      <c r="B35" s="2"/>
      <c r="C35" s="1"/>
      <c r="F35" s="20"/>
    </row>
    <row r="36" spans="1:6" ht="20.100000000000001" customHeight="1">
      <c r="A36" s="1"/>
      <c r="B36" s="2"/>
      <c r="C36" s="1"/>
      <c r="F36" s="20"/>
    </row>
    <row r="37" spans="1:6" ht="20.100000000000001" customHeight="1">
      <c r="A37" s="1"/>
      <c r="B37" s="2"/>
      <c r="C37" s="1"/>
      <c r="F37" s="20"/>
    </row>
    <row r="38" spans="1:6" ht="20.100000000000001" customHeight="1">
      <c r="A38" s="1"/>
      <c r="B38" s="2"/>
      <c r="C38" s="1"/>
      <c r="F38" s="20"/>
    </row>
    <row r="39" spans="1:6" ht="20.100000000000001" customHeight="1">
      <c r="A39" s="1"/>
      <c r="B39" s="2"/>
      <c r="C39" s="1"/>
      <c r="F39" s="20"/>
    </row>
    <row r="40" spans="1:6" ht="20.100000000000001" customHeight="1">
      <c r="A40" s="1"/>
      <c r="B40" s="2"/>
      <c r="C40" s="1"/>
      <c r="F40" s="20"/>
    </row>
    <row r="41" spans="1:6" ht="20.100000000000001" customHeight="1">
      <c r="A41" s="1"/>
      <c r="B41" s="2"/>
      <c r="C41" s="1"/>
      <c r="F41" s="20"/>
    </row>
    <row r="42" spans="1:6" ht="20.100000000000001" customHeight="1">
      <c r="A42" s="1"/>
      <c r="B42" s="2"/>
      <c r="C42" s="1"/>
      <c r="F42" s="20"/>
    </row>
    <row r="43" spans="1:6" ht="20.100000000000001" customHeight="1">
      <c r="A43" s="1"/>
      <c r="B43" s="2"/>
      <c r="C43" s="1"/>
      <c r="F43" s="20"/>
    </row>
    <row r="44" spans="1:6" ht="20.100000000000001" customHeight="1">
      <c r="A44" s="1"/>
      <c r="B44" s="2"/>
      <c r="C44" s="1"/>
      <c r="F44" s="20"/>
    </row>
    <row r="45" spans="1:6" ht="20.100000000000001" customHeight="1">
      <c r="A45" s="1"/>
      <c r="B45" s="2"/>
      <c r="C45" s="1"/>
      <c r="F45" s="20"/>
    </row>
    <row r="46" spans="1:6" ht="20.100000000000001" customHeight="1">
      <c r="A46" s="1"/>
      <c r="B46" s="2"/>
      <c r="C46" s="1"/>
      <c r="F46" s="20"/>
    </row>
    <row r="47" spans="1:6" ht="20.100000000000001" customHeight="1">
      <c r="A47" s="17" t="s">
        <v>36</v>
      </c>
      <c r="B47" s="17"/>
      <c r="C47" s="17">
        <f>SUM(C9:C46)</f>
        <v>0</v>
      </c>
    </row>
  </sheetData>
  <autoFilter ref="A8:C15"/>
  <mergeCells count="3">
    <mergeCell ref="A6:C6"/>
    <mergeCell ref="F6:H6"/>
    <mergeCell ref="B1:C1"/>
  </mergeCells>
  <dataValidations count="1">
    <dataValidation type="list" allowBlank="1" showInputMessage="1" showErrorMessage="1" sqref="B9:B46">
      <formula1>Actions</formula1>
    </dataValidation>
  </dataValidations>
  <pageMargins left="0.70866141732283472" right="0.70866141732283472" top="0.74803149606299213" bottom="0.74803149606299213" header="0.31496062992125984" footer="0.31496062992125984"/>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3"/>
  <sheetViews>
    <sheetView workbookViewId="0">
      <selection activeCell="B7" sqref="B7"/>
    </sheetView>
  </sheetViews>
  <sheetFormatPr baseColWidth="10" defaultRowHeight="20.100000000000001" customHeight="1"/>
  <cols>
    <col min="1" max="1" width="16.42578125" customWidth="1"/>
    <col min="2" max="2" width="37.28515625" customWidth="1"/>
    <col min="3" max="3" width="28.28515625" customWidth="1"/>
    <col min="6" max="6" width="45.28515625" customWidth="1"/>
    <col min="7" max="7" width="19.5703125" customWidth="1"/>
    <col min="8" max="8" width="23.140625" customWidth="1"/>
  </cols>
  <sheetData>
    <row r="1" spans="1:8" ht="20.100000000000001" customHeight="1" thickBot="1">
      <c r="A1" s="57" t="s">
        <v>27</v>
      </c>
    </row>
    <row r="2" spans="1:8" ht="20.100000000000001" customHeight="1" thickBot="1"/>
    <row r="3" spans="1:8" ht="20.100000000000001" customHeight="1" thickBot="1">
      <c r="A3" s="77" t="s">
        <v>49</v>
      </c>
      <c r="B3" s="78"/>
      <c r="C3" s="79"/>
      <c r="F3" s="77" t="s">
        <v>45</v>
      </c>
      <c r="G3" s="78"/>
      <c r="H3" s="79"/>
    </row>
    <row r="4" spans="1:8" ht="20.100000000000001" customHeight="1">
      <c r="A4" s="3"/>
      <c r="B4" s="3"/>
      <c r="C4" s="3"/>
    </row>
    <row r="5" spans="1:8" ht="29.25" customHeight="1">
      <c r="A5" s="5" t="s">
        <v>0</v>
      </c>
      <c r="B5" s="5" t="s">
        <v>1</v>
      </c>
      <c r="C5" s="4" t="s">
        <v>2</v>
      </c>
      <c r="F5" s="21" t="s">
        <v>12</v>
      </c>
      <c r="G5" s="21" t="s">
        <v>25</v>
      </c>
      <c r="H5" s="22" t="s">
        <v>2</v>
      </c>
    </row>
    <row r="6" spans="1:8" ht="20.100000000000001" customHeight="1">
      <c r="A6" s="6"/>
      <c r="B6" s="2"/>
      <c r="C6" s="2"/>
      <c r="F6" s="28" t="s">
        <v>69</v>
      </c>
      <c r="G6" s="14">
        <f>COUNTIF($B$6:$B$40,"Accueil de classes primaires et maternelles")</f>
        <v>0</v>
      </c>
      <c r="H6" s="30"/>
    </row>
    <row r="7" spans="1:8" ht="20.100000000000001" customHeight="1">
      <c r="A7" s="7"/>
      <c r="B7" s="2"/>
      <c r="C7" s="1"/>
      <c r="F7" s="28" t="s">
        <v>63</v>
      </c>
      <c r="G7" s="14">
        <f>COUNTIF($B$6:$B$40,"Accueil de classes collège")</f>
        <v>0</v>
      </c>
      <c r="H7" s="30"/>
    </row>
    <row r="8" spans="1:8" ht="20.100000000000001" customHeight="1">
      <c r="A8" s="7"/>
      <c r="B8" s="2"/>
      <c r="C8" s="1"/>
      <c r="F8" s="28" t="s">
        <v>64</v>
      </c>
      <c r="G8" s="14">
        <f>COUNTIF($B$6:$B$40,"Accueil de classes lycée")</f>
        <v>0</v>
      </c>
      <c r="H8" s="30"/>
    </row>
    <row r="9" spans="1:8" ht="20.100000000000001" customHeight="1">
      <c r="A9" s="7"/>
      <c r="B9" s="2"/>
      <c r="C9" s="1"/>
      <c r="F9" s="51" t="s">
        <v>6</v>
      </c>
      <c r="G9" s="14">
        <f>COUNTIF(B6:B40,"accueil périscolaire (TAP)")</f>
        <v>0</v>
      </c>
      <c r="H9" s="14"/>
    </row>
    <row r="10" spans="1:8" ht="20.100000000000001" customHeight="1">
      <c r="A10" s="7"/>
      <c r="B10" s="2"/>
      <c r="C10" s="1"/>
      <c r="F10" s="41" t="s">
        <v>3</v>
      </c>
      <c r="G10" s="14">
        <f>COUNTIF(B6:B40,"Expositions")</f>
        <v>0</v>
      </c>
      <c r="H10" s="14"/>
    </row>
    <row r="11" spans="1:8" ht="20.100000000000001" customHeight="1">
      <c r="A11" s="7"/>
      <c r="B11" s="2"/>
      <c r="C11" s="1"/>
      <c r="F11" s="41" t="s">
        <v>13</v>
      </c>
      <c r="G11" s="14">
        <f>COUNTIF(B6:B40,"Expositions - enfants")</f>
        <v>0</v>
      </c>
      <c r="H11" s="14"/>
    </row>
    <row r="12" spans="1:8" ht="20.100000000000001" customHeight="1">
      <c r="A12" s="7"/>
      <c r="B12" s="2"/>
      <c r="C12" s="1"/>
      <c r="F12" s="41" t="s">
        <v>14</v>
      </c>
      <c r="G12" s="14">
        <f>COUNTIF(B6:B40,"Conférences, rencontres, lectures")</f>
        <v>0</v>
      </c>
      <c r="H12" s="14"/>
    </row>
    <row r="13" spans="1:8" ht="20.100000000000001" customHeight="1">
      <c r="A13" s="7"/>
      <c r="B13" s="2"/>
      <c r="C13" s="1"/>
      <c r="F13" s="41" t="s">
        <v>15</v>
      </c>
      <c r="G13" s="14">
        <f>COUNTIF(B6:B40,"Conférences, rencontres, lectures - enfants")</f>
        <v>0</v>
      </c>
      <c r="H13" s="14"/>
    </row>
    <row r="14" spans="1:8" ht="20.100000000000001" customHeight="1">
      <c r="A14" s="7"/>
      <c r="B14" s="2"/>
      <c r="C14" s="1"/>
      <c r="F14" s="41" t="s">
        <v>5</v>
      </c>
      <c r="G14" s="14">
        <f>COUNTIF(B6:B40,"Concerts, projections")</f>
        <v>0</v>
      </c>
      <c r="H14" s="14"/>
    </row>
    <row r="15" spans="1:8" ht="20.100000000000001" customHeight="1">
      <c r="A15" s="7"/>
      <c r="B15" s="2"/>
      <c r="C15" s="1"/>
      <c r="F15" s="41" t="s">
        <v>16</v>
      </c>
      <c r="G15" s="14">
        <f>COUNTIF(B6:B40,"Concerts, projections - enfants")</f>
        <v>0</v>
      </c>
      <c r="H15" s="14"/>
    </row>
    <row r="16" spans="1:8" ht="20.100000000000001" customHeight="1">
      <c r="A16" s="8"/>
      <c r="B16" s="2"/>
      <c r="C16" s="1"/>
      <c r="F16" s="41" t="s">
        <v>17</v>
      </c>
      <c r="G16" s="14">
        <f>COUNTIF(B6:B40,"Séance de  conte")</f>
        <v>0</v>
      </c>
      <c r="H16" s="14"/>
    </row>
    <row r="17" spans="1:8" ht="20.100000000000001" customHeight="1">
      <c r="A17" s="7"/>
      <c r="B17" s="2"/>
      <c r="C17" s="1"/>
      <c r="F17" s="41" t="s">
        <v>7</v>
      </c>
      <c r="G17" s="14">
        <f>COUNTIF(B6:B40,"Séance de  conte - enfant")</f>
        <v>0</v>
      </c>
      <c r="H17" s="14"/>
    </row>
    <row r="18" spans="1:8" ht="20.100000000000001" customHeight="1">
      <c r="A18" s="1"/>
      <c r="B18" s="2"/>
      <c r="C18" s="1"/>
      <c r="F18" s="41" t="s">
        <v>8</v>
      </c>
      <c r="G18" s="14">
        <f>COUNTIF(B6:B40,"Club de lecteurs, ateliers d'écriture")</f>
        <v>0</v>
      </c>
      <c r="H18" s="14"/>
    </row>
    <row r="19" spans="1:8" ht="20.100000000000001" customHeight="1">
      <c r="A19" s="1"/>
      <c r="B19" s="2"/>
      <c r="C19" s="1"/>
      <c r="F19" s="41" t="s">
        <v>24</v>
      </c>
      <c r="G19" s="14">
        <f>COUNTIF(B6:B40,"Club de lecteurs, ateliers d'écriture - enfants")</f>
        <v>0</v>
      </c>
      <c r="H19" s="14"/>
    </row>
    <row r="20" spans="1:8" ht="20.100000000000001" customHeight="1">
      <c r="A20" s="1"/>
      <c r="B20" s="2"/>
      <c r="C20" s="1"/>
      <c r="F20" s="41" t="s">
        <v>18</v>
      </c>
      <c r="G20" s="14">
        <f>COUNTIF(B6:B40,"Fêtes, salons du livre, festival")</f>
        <v>0</v>
      </c>
      <c r="H20" s="14"/>
    </row>
    <row r="21" spans="1:8" ht="20.100000000000001" customHeight="1">
      <c r="A21" s="1"/>
      <c r="B21" s="2"/>
      <c r="C21" s="1"/>
      <c r="F21" s="41" t="s">
        <v>19</v>
      </c>
      <c r="G21" s="14">
        <f>COUNTIF(B6:B40,"Fêtes, salons du livre, festival - enfants")</f>
        <v>0</v>
      </c>
      <c r="H21" s="14"/>
    </row>
    <row r="22" spans="1:8" ht="20.100000000000001" customHeight="1">
      <c r="A22" s="1"/>
      <c r="B22" s="2"/>
      <c r="C22" s="1"/>
      <c r="F22" s="41" t="s">
        <v>20</v>
      </c>
      <c r="G22" s="14">
        <f>COUNTIF(B6:B40,"Autres")</f>
        <v>0</v>
      </c>
      <c r="H22" s="14"/>
    </row>
    <row r="23" spans="1:8" ht="20.100000000000001" customHeight="1">
      <c r="A23" s="1"/>
      <c r="B23" s="2"/>
      <c r="C23" s="1"/>
      <c r="F23" s="41" t="s">
        <v>21</v>
      </c>
      <c r="G23" s="14">
        <f>COUNTIF(B6:B40,"Autres - enfants")</f>
        <v>0</v>
      </c>
      <c r="H23" s="14"/>
    </row>
    <row r="24" spans="1:8" ht="20.100000000000001" customHeight="1">
      <c r="A24" s="1"/>
      <c r="B24" s="2"/>
      <c r="C24" s="1"/>
      <c r="F24" s="41" t="s">
        <v>62</v>
      </c>
      <c r="G24" s="14">
        <f>COUNTIF(B6:B40,"formations au public")</f>
        <v>0</v>
      </c>
      <c r="H24" s="14"/>
    </row>
    <row r="25" spans="1:8" ht="20.100000000000001" customHeight="1">
      <c r="A25" s="1"/>
      <c r="B25" s="2"/>
      <c r="C25" s="1"/>
      <c r="F25" s="50" t="s">
        <v>70</v>
      </c>
      <c r="G25" s="14">
        <f>COUNTIF(B6:B40,"Portage à domicile")</f>
        <v>0</v>
      </c>
      <c r="H25" s="14"/>
    </row>
    <row r="26" spans="1:8" ht="20.100000000000001" customHeight="1">
      <c r="A26" s="1"/>
      <c r="B26" s="2"/>
      <c r="C26" s="1"/>
      <c r="F26" s="25" t="s">
        <v>51</v>
      </c>
      <c r="G26" s="26"/>
      <c r="H26" s="17">
        <f>SUM(H9:H25)</f>
        <v>0</v>
      </c>
    </row>
    <row r="27" spans="1:8" ht="20.100000000000001" customHeight="1">
      <c r="A27" s="1"/>
      <c r="B27" s="2"/>
      <c r="C27" s="1"/>
      <c r="F27" s="23"/>
    </row>
    <row r="28" spans="1:8" ht="20.100000000000001" customHeight="1">
      <c r="A28" s="1"/>
      <c r="B28" s="2"/>
      <c r="C28" s="1"/>
      <c r="F28" s="24"/>
    </row>
    <row r="29" spans="1:8" ht="20.100000000000001" customHeight="1">
      <c r="A29" s="1"/>
      <c r="B29" s="2"/>
      <c r="C29" s="1"/>
      <c r="F29" s="24"/>
    </row>
    <row r="30" spans="1:8" ht="20.100000000000001" customHeight="1">
      <c r="A30" s="1"/>
      <c r="B30" s="2"/>
      <c r="C30" s="1"/>
      <c r="F30" s="24"/>
    </row>
    <row r="31" spans="1:8" ht="20.100000000000001" customHeight="1">
      <c r="A31" s="1"/>
      <c r="B31" s="2"/>
      <c r="C31" s="1"/>
      <c r="F31" s="24"/>
    </row>
    <row r="32" spans="1:8" ht="20.100000000000001" customHeight="1">
      <c r="A32" s="1"/>
      <c r="B32" s="2"/>
      <c r="C32" s="1"/>
      <c r="F32" s="24"/>
    </row>
    <row r="33" spans="1:6" ht="20.100000000000001" customHeight="1">
      <c r="A33" s="1"/>
      <c r="B33" s="2"/>
      <c r="C33" s="1"/>
      <c r="F33" s="24"/>
    </row>
    <row r="34" spans="1:6" ht="20.100000000000001" customHeight="1">
      <c r="A34" s="1"/>
      <c r="B34" s="2"/>
      <c r="C34" s="1"/>
      <c r="F34" s="24"/>
    </row>
    <row r="35" spans="1:6" ht="20.100000000000001" customHeight="1">
      <c r="A35" s="1"/>
      <c r="B35" s="2"/>
      <c r="C35" s="1"/>
      <c r="F35" s="24"/>
    </row>
    <row r="36" spans="1:6" ht="20.100000000000001" customHeight="1">
      <c r="A36" s="1"/>
      <c r="B36" s="2"/>
      <c r="C36" s="1"/>
      <c r="F36" s="24"/>
    </row>
    <row r="37" spans="1:6" ht="20.100000000000001" customHeight="1">
      <c r="A37" s="1"/>
      <c r="B37" s="2"/>
      <c r="C37" s="1"/>
      <c r="F37" s="24"/>
    </row>
    <row r="38" spans="1:6" ht="20.100000000000001" customHeight="1">
      <c r="A38" s="1"/>
      <c r="B38" s="2"/>
      <c r="C38" s="1"/>
      <c r="F38" s="24"/>
    </row>
    <row r="39" spans="1:6" ht="20.100000000000001" customHeight="1">
      <c r="A39" s="1"/>
      <c r="B39" s="2"/>
      <c r="C39" s="1"/>
      <c r="F39" s="24"/>
    </row>
    <row r="40" spans="1:6" ht="20.100000000000001" customHeight="1">
      <c r="A40" s="1"/>
      <c r="B40" s="2"/>
      <c r="C40" s="1"/>
      <c r="F40" s="24"/>
    </row>
    <row r="41" spans="1:6" ht="20.100000000000001" customHeight="1">
      <c r="A41" s="17" t="s">
        <v>36</v>
      </c>
      <c r="B41" s="17"/>
      <c r="C41" s="17">
        <f>SUM(C6:C40)</f>
        <v>0</v>
      </c>
      <c r="F41" s="24"/>
    </row>
    <row r="42" spans="1:6" ht="20.100000000000001" customHeight="1">
      <c r="F42" s="24"/>
    </row>
    <row r="43" spans="1:6" ht="20.100000000000001" customHeight="1">
      <c r="F43" s="24"/>
    </row>
  </sheetData>
  <autoFilter ref="A5:C5"/>
  <mergeCells count="2">
    <mergeCell ref="A3:C3"/>
    <mergeCell ref="F3:H3"/>
  </mergeCells>
  <dataValidations count="1">
    <dataValidation type="list" allowBlank="1" showInputMessage="1" showErrorMessage="1" sqref="B6:B40">
      <formula1>Actions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3"/>
  <sheetViews>
    <sheetView workbookViewId="0">
      <selection activeCell="H16" sqref="H16"/>
    </sheetView>
  </sheetViews>
  <sheetFormatPr baseColWidth="10" defaultRowHeight="20.100000000000001" customHeight="1"/>
  <cols>
    <col min="1" max="1" width="16.42578125" customWidth="1"/>
    <col min="2" max="2" width="37.28515625" customWidth="1"/>
    <col min="3" max="3" width="28.28515625" customWidth="1"/>
    <col min="6" max="6" width="45.28515625" customWidth="1"/>
    <col min="7" max="7" width="19.5703125" customWidth="1"/>
    <col min="8" max="8" width="21.5703125" customWidth="1"/>
  </cols>
  <sheetData>
    <row r="1" spans="1:8" ht="20.100000000000001" customHeight="1" thickBot="1">
      <c r="A1" s="57" t="s">
        <v>46</v>
      </c>
    </row>
    <row r="2" spans="1:8" ht="20.100000000000001" customHeight="1" thickBot="1"/>
    <row r="3" spans="1:8" ht="20.100000000000001" customHeight="1" thickBot="1">
      <c r="A3" s="77" t="s">
        <v>49</v>
      </c>
      <c r="B3" s="78"/>
      <c r="C3" s="79"/>
      <c r="F3" s="77" t="s">
        <v>45</v>
      </c>
      <c r="G3" s="78"/>
      <c r="H3" s="79"/>
    </row>
    <row r="4" spans="1:8" ht="20.100000000000001" customHeight="1">
      <c r="A4" s="3"/>
      <c r="B4" s="3"/>
      <c r="C4" s="3"/>
    </row>
    <row r="5" spans="1:8" ht="30.75" customHeight="1">
      <c r="A5" s="5" t="s">
        <v>0</v>
      </c>
      <c r="B5" s="5" t="s">
        <v>1</v>
      </c>
      <c r="C5" s="4" t="s">
        <v>2</v>
      </c>
      <c r="F5" s="5" t="s">
        <v>12</v>
      </c>
      <c r="G5" s="5" t="s">
        <v>25</v>
      </c>
      <c r="H5" s="22" t="s">
        <v>2</v>
      </c>
    </row>
    <row r="6" spans="1:8" ht="20.100000000000001" customHeight="1">
      <c r="A6" s="6"/>
      <c r="B6" s="2"/>
      <c r="C6" s="2"/>
      <c r="F6" s="28" t="s">
        <v>69</v>
      </c>
      <c r="G6" s="14">
        <f>COUNTIF($B$6:$B$40,"accueil de classes primaires et maternelles")</f>
        <v>0</v>
      </c>
      <c r="H6" s="30"/>
    </row>
    <row r="7" spans="1:8" ht="20.100000000000001" customHeight="1">
      <c r="A7" s="7"/>
      <c r="B7" s="2"/>
      <c r="C7" s="1"/>
      <c r="F7" s="28" t="s">
        <v>63</v>
      </c>
      <c r="G7" s="14">
        <f>COUNTIF($B$6:$B$40,"accueil de classes collège")</f>
        <v>0</v>
      </c>
      <c r="H7" s="30"/>
    </row>
    <row r="8" spans="1:8" ht="20.100000000000001" customHeight="1">
      <c r="A8" s="7"/>
      <c r="B8" s="2"/>
      <c r="C8" s="1"/>
      <c r="F8" s="28" t="s">
        <v>64</v>
      </c>
      <c r="G8" s="14">
        <f>COUNTIF($B$6:$B$40,"accueil de classes lycée")</f>
        <v>0</v>
      </c>
      <c r="H8" s="30"/>
    </row>
    <row r="9" spans="1:8" ht="20.100000000000001" customHeight="1">
      <c r="A9" s="7"/>
      <c r="B9" s="2"/>
      <c r="C9" s="1"/>
      <c r="F9" s="51" t="s">
        <v>6</v>
      </c>
      <c r="G9" s="14">
        <f>COUNTIF(B6:B40,"accueil périscolaire (TAP)")</f>
        <v>0</v>
      </c>
      <c r="H9" s="14"/>
    </row>
    <row r="10" spans="1:8" ht="20.100000000000001" customHeight="1">
      <c r="A10" s="7"/>
      <c r="B10" s="2"/>
      <c r="C10" s="1"/>
      <c r="F10" s="41" t="s">
        <v>3</v>
      </c>
      <c r="G10" s="14">
        <f>COUNTIF(B6:B40,"Expositions")</f>
        <v>0</v>
      </c>
      <c r="H10" s="14"/>
    </row>
    <row r="11" spans="1:8" ht="20.100000000000001" customHeight="1">
      <c r="A11" s="7"/>
      <c r="B11" s="2"/>
      <c r="C11" s="1"/>
      <c r="F11" s="41" t="s">
        <v>13</v>
      </c>
      <c r="G11" s="14">
        <f>COUNTIF(B6:B40,"Expositions - enfants")</f>
        <v>0</v>
      </c>
      <c r="H11" s="14"/>
    </row>
    <row r="12" spans="1:8" ht="20.100000000000001" customHeight="1">
      <c r="A12" s="7"/>
      <c r="B12" s="2"/>
      <c r="C12" s="1"/>
      <c r="F12" s="41" t="s">
        <v>14</v>
      </c>
      <c r="G12" s="14">
        <f>COUNTIF(B6:B40,"Conférences, rencontres, lectures")</f>
        <v>0</v>
      </c>
      <c r="H12" s="14"/>
    </row>
    <row r="13" spans="1:8" ht="20.100000000000001" customHeight="1">
      <c r="A13" s="7"/>
      <c r="B13" s="2"/>
      <c r="C13" s="1"/>
      <c r="F13" s="41" t="s">
        <v>15</v>
      </c>
      <c r="G13" s="14">
        <f>COUNTIF(B6:B40,"Conférences, rencontres, lectures - enfants")</f>
        <v>0</v>
      </c>
      <c r="H13" s="14"/>
    </row>
    <row r="14" spans="1:8" ht="20.100000000000001" customHeight="1">
      <c r="A14" s="7"/>
      <c r="B14" s="2"/>
      <c r="C14" s="1"/>
      <c r="F14" s="41" t="s">
        <v>5</v>
      </c>
      <c r="G14" s="14">
        <f>COUNTIF(B6:B40,"Concerts, projections")</f>
        <v>0</v>
      </c>
      <c r="H14" s="14"/>
    </row>
    <row r="15" spans="1:8" ht="20.100000000000001" customHeight="1">
      <c r="A15" s="7"/>
      <c r="B15" s="2"/>
      <c r="C15" s="1"/>
      <c r="F15" s="41" t="s">
        <v>16</v>
      </c>
      <c r="G15" s="14">
        <f>COUNTIF(B6:B40,"Concerts, projections - enfants")</f>
        <v>0</v>
      </c>
      <c r="H15" s="14"/>
    </row>
    <row r="16" spans="1:8" ht="20.100000000000001" customHeight="1">
      <c r="A16" s="8"/>
      <c r="B16" s="2"/>
      <c r="C16" s="1"/>
      <c r="F16" s="41" t="s">
        <v>17</v>
      </c>
      <c r="G16" s="14">
        <f>COUNTIF(B6:B40,"Séance de  conte")</f>
        <v>0</v>
      </c>
      <c r="H16" s="14"/>
    </row>
    <row r="17" spans="1:8" ht="20.100000000000001" customHeight="1">
      <c r="A17" s="7"/>
      <c r="B17" s="2"/>
      <c r="C17" s="1"/>
      <c r="F17" s="41" t="s">
        <v>7</v>
      </c>
      <c r="G17" s="14">
        <f>COUNTIF(B6:B40,"Séance de  conte - enfant")</f>
        <v>0</v>
      </c>
      <c r="H17" s="14"/>
    </row>
    <row r="18" spans="1:8" ht="20.100000000000001" customHeight="1">
      <c r="A18" s="1"/>
      <c r="B18" s="2"/>
      <c r="C18" s="1"/>
      <c r="F18" s="41" t="s">
        <v>8</v>
      </c>
      <c r="G18" s="14">
        <f>COUNTIF(B6:B40,"Club de lecteurs, ateliers d'écriture")</f>
        <v>0</v>
      </c>
      <c r="H18" s="14"/>
    </row>
    <row r="19" spans="1:8" ht="20.100000000000001" customHeight="1">
      <c r="A19" s="1"/>
      <c r="B19" s="2"/>
      <c r="C19" s="1"/>
      <c r="F19" s="41" t="s">
        <v>24</v>
      </c>
      <c r="G19" s="14">
        <f>COUNTIF(B6:B40,"Club de lecteurs, ateliers d'écriture - enfants")</f>
        <v>0</v>
      </c>
      <c r="H19" s="14"/>
    </row>
    <row r="20" spans="1:8" ht="20.100000000000001" customHeight="1">
      <c r="A20" s="1"/>
      <c r="B20" s="2"/>
      <c r="C20" s="1"/>
      <c r="F20" s="41" t="s">
        <v>18</v>
      </c>
      <c r="G20" s="14">
        <f>COUNTIF(B6:B40,"Fêtes, salons du livre, festival")</f>
        <v>0</v>
      </c>
      <c r="H20" s="14"/>
    </row>
    <row r="21" spans="1:8" ht="20.100000000000001" customHeight="1">
      <c r="A21" s="1"/>
      <c r="B21" s="2"/>
      <c r="C21" s="1"/>
      <c r="F21" s="41" t="s">
        <v>19</v>
      </c>
      <c r="G21" s="14">
        <f>COUNTIF(B6:B40,"Fêtes, salons du livre, festival - enfants")</f>
        <v>0</v>
      </c>
      <c r="H21" s="14"/>
    </row>
    <row r="22" spans="1:8" ht="20.100000000000001" customHeight="1">
      <c r="A22" s="1"/>
      <c r="B22" s="2"/>
      <c r="C22" s="1"/>
      <c r="F22" s="41" t="s">
        <v>20</v>
      </c>
      <c r="G22" s="14">
        <f>COUNTIF(B6:B40,"Autres")</f>
        <v>0</v>
      </c>
      <c r="H22" s="14"/>
    </row>
    <row r="23" spans="1:8" ht="20.100000000000001" customHeight="1">
      <c r="A23" s="1"/>
      <c r="B23" s="2"/>
      <c r="C23" s="1"/>
      <c r="F23" s="41" t="s">
        <v>21</v>
      </c>
      <c r="G23" s="14">
        <f>COUNTIF(B6:B40,"Autres - enfants")</f>
        <v>0</v>
      </c>
      <c r="H23" s="14"/>
    </row>
    <row r="24" spans="1:8" ht="20.100000000000001" customHeight="1">
      <c r="A24" s="1"/>
      <c r="B24" s="2"/>
      <c r="C24" s="1"/>
      <c r="F24" s="41" t="s">
        <v>62</v>
      </c>
      <c r="G24" s="14">
        <f>COUNTIF(B6:B40,"formations au public")</f>
        <v>0</v>
      </c>
      <c r="H24" s="14"/>
    </row>
    <row r="25" spans="1:8" ht="20.100000000000001" customHeight="1">
      <c r="A25" s="1"/>
      <c r="B25" s="2"/>
      <c r="C25" s="1"/>
      <c r="F25" s="50" t="s">
        <v>70</v>
      </c>
      <c r="G25" s="14">
        <f>COUNTIF(B6:B40,"Portage à domicile")</f>
        <v>0</v>
      </c>
      <c r="H25" s="14"/>
    </row>
    <row r="26" spans="1:8" ht="20.100000000000001" customHeight="1">
      <c r="A26" s="1"/>
      <c r="B26" s="2"/>
      <c r="C26" s="1"/>
      <c r="F26" s="25" t="s">
        <v>51</v>
      </c>
      <c r="H26" s="16">
        <f>SUM(H9:H25)</f>
        <v>0</v>
      </c>
    </row>
    <row r="27" spans="1:8" ht="20.100000000000001" customHeight="1">
      <c r="A27" s="1"/>
      <c r="B27" s="2"/>
      <c r="C27" s="1"/>
      <c r="F27" s="23"/>
    </row>
    <row r="28" spans="1:8" ht="20.100000000000001" customHeight="1">
      <c r="A28" s="1"/>
      <c r="B28" s="2"/>
      <c r="C28" s="1"/>
      <c r="F28" s="24"/>
    </row>
    <row r="29" spans="1:8" ht="20.100000000000001" customHeight="1">
      <c r="A29" s="1"/>
      <c r="B29" s="2"/>
      <c r="C29" s="1"/>
      <c r="F29" s="24"/>
    </row>
    <row r="30" spans="1:8" ht="20.100000000000001" customHeight="1">
      <c r="A30" s="1"/>
      <c r="B30" s="2"/>
      <c r="C30" s="1"/>
      <c r="F30" s="24"/>
    </row>
    <row r="31" spans="1:8" ht="20.100000000000001" customHeight="1">
      <c r="A31" s="1"/>
      <c r="B31" s="2"/>
      <c r="C31" s="1"/>
      <c r="F31" s="24"/>
    </row>
    <row r="32" spans="1:8" ht="20.100000000000001" customHeight="1">
      <c r="A32" s="1"/>
      <c r="B32" s="2"/>
      <c r="C32" s="1"/>
      <c r="F32" s="24"/>
    </row>
    <row r="33" spans="1:6" ht="20.100000000000001" customHeight="1">
      <c r="A33" s="1"/>
      <c r="B33" s="2"/>
      <c r="C33" s="1"/>
      <c r="F33" s="24"/>
    </row>
    <row r="34" spans="1:6" ht="20.100000000000001" customHeight="1">
      <c r="A34" s="1"/>
      <c r="B34" s="2"/>
      <c r="C34" s="1"/>
      <c r="F34" s="24"/>
    </row>
    <row r="35" spans="1:6" ht="20.100000000000001" customHeight="1">
      <c r="A35" s="1"/>
      <c r="B35" s="2"/>
      <c r="C35" s="1"/>
      <c r="F35" s="24"/>
    </row>
    <row r="36" spans="1:6" ht="20.100000000000001" customHeight="1">
      <c r="A36" s="1"/>
      <c r="B36" s="2"/>
      <c r="C36" s="1"/>
      <c r="F36" s="24"/>
    </row>
    <row r="37" spans="1:6" ht="20.100000000000001" customHeight="1">
      <c r="A37" s="1"/>
      <c r="B37" s="2"/>
      <c r="C37" s="1"/>
      <c r="F37" s="24"/>
    </row>
    <row r="38" spans="1:6" ht="20.100000000000001" customHeight="1">
      <c r="A38" s="1"/>
      <c r="B38" s="2"/>
      <c r="C38" s="1"/>
      <c r="F38" s="24"/>
    </row>
    <row r="39" spans="1:6" ht="20.100000000000001" customHeight="1">
      <c r="A39" s="1"/>
      <c r="B39" s="2"/>
      <c r="C39" s="1"/>
      <c r="F39" s="24"/>
    </row>
    <row r="40" spans="1:6" ht="20.100000000000001" customHeight="1">
      <c r="A40" s="1"/>
      <c r="B40" s="2"/>
      <c r="C40" s="1"/>
      <c r="F40" s="24"/>
    </row>
    <row r="41" spans="1:6" ht="20.100000000000001" customHeight="1">
      <c r="A41" s="17" t="s">
        <v>36</v>
      </c>
      <c r="B41" s="17"/>
      <c r="C41" s="17">
        <f>SUM(C6:C40)</f>
        <v>0</v>
      </c>
      <c r="F41" s="24"/>
    </row>
    <row r="42" spans="1:6" ht="20.100000000000001" customHeight="1">
      <c r="F42" s="24"/>
    </row>
    <row r="43" spans="1:6" ht="20.100000000000001" customHeight="1">
      <c r="F43" s="24"/>
    </row>
  </sheetData>
  <autoFilter ref="A5:C5"/>
  <mergeCells count="2">
    <mergeCell ref="A3:C3"/>
    <mergeCell ref="F3:H3"/>
  </mergeCells>
  <dataValidations count="1">
    <dataValidation type="list" allowBlank="1" showInputMessage="1" showErrorMessage="1" sqref="B6:B40">
      <formula1>Actions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3"/>
  <sheetViews>
    <sheetView workbookViewId="0">
      <selection activeCell="C42" sqref="C42"/>
    </sheetView>
  </sheetViews>
  <sheetFormatPr baseColWidth="10" defaultRowHeight="20.100000000000001" customHeight="1"/>
  <cols>
    <col min="1" max="1" width="16.42578125" customWidth="1"/>
    <col min="2" max="2" width="37.28515625" customWidth="1"/>
    <col min="3" max="3" width="28.28515625" customWidth="1"/>
    <col min="6" max="6" width="45.28515625" customWidth="1"/>
    <col min="7" max="7" width="19.5703125" customWidth="1"/>
    <col min="8" max="8" width="23.7109375" customWidth="1"/>
  </cols>
  <sheetData>
    <row r="1" spans="1:8" ht="20.100000000000001" customHeight="1" thickBot="1">
      <c r="A1" s="57" t="s">
        <v>47</v>
      </c>
    </row>
    <row r="2" spans="1:8" ht="20.100000000000001" customHeight="1" thickBot="1"/>
    <row r="3" spans="1:8" ht="20.100000000000001" customHeight="1" thickBot="1">
      <c r="A3" s="77" t="s">
        <v>49</v>
      </c>
      <c r="B3" s="78"/>
      <c r="C3" s="79"/>
      <c r="F3" s="77" t="s">
        <v>45</v>
      </c>
      <c r="G3" s="78"/>
      <c r="H3" s="79"/>
    </row>
    <row r="4" spans="1:8" ht="20.100000000000001" customHeight="1">
      <c r="A4" s="3"/>
      <c r="B4" s="3"/>
      <c r="C4" s="3"/>
    </row>
    <row r="5" spans="1:8" ht="31.5" customHeight="1">
      <c r="A5" s="5" t="s">
        <v>0</v>
      </c>
      <c r="B5" s="5" t="s">
        <v>1</v>
      </c>
      <c r="C5" s="4" t="s">
        <v>2</v>
      </c>
      <c r="F5" s="5" t="s">
        <v>12</v>
      </c>
      <c r="G5" s="5" t="s">
        <v>25</v>
      </c>
      <c r="H5" s="22" t="s">
        <v>2</v>
      </c>
    </row>
    <row r="6" spans="1:8" ht="20.100000000000001" customHeight="1">
      <c r="A6" s="6"/>
      <c r="B6" s="2"/>
      <c r="C6" s="2"/>
      <c r="F6" s="28" t="s">
        <v>69</v>
      </c>
      <c r="G6" s="14">
        <f>COUNTIF(B6:B41,"accueil de classes primaires et maternelles")</f>
        <v>0</v>
      </c>
      <c r="H6" s="30"/>
    </row>
    <row r="7" spans="1:8" ht="20.100000000000001" customHeight="1">
      <c r="A7" s="7"/>
      <c r="B7" s="2"/>
      <c r="C7" s="1"/>
      <c r="F7" s="28" t="s">
        <v>63</v>
      </c>
      <c r="G7" s="14">
        <f>COUNTIF(B6:B41,"accueil de classes collège")</f>
        <v>0</v>
      </c>
      <c r="H7" s="30"/>
    </row>
    <row r="8" spans="1:8" ht="20.100000000000001" customHeight="1">
      <c r="A8" s="7"/>
      <c r="B8" s="2"/>
      <c r="C8" s="1"/>
      <c r="F8" s="28" t="s">
        <v>64</v>
      </c>
      <c r="G8" s="14">
        <f>COUNTIF(B6:B41,"accueil de classes lycée")</f>
        <v>0</v>
      </c>
      <c r="H8" s="30"/>
    </row>
    <row r="9" spans="1:8" ht="20.100000000000001" customHeight="1">
      <c r="A9" s="7"/>
      <c r="B9" s="2"/>
      <c r="C9" s="1"/>
      <c r="F9" s="51" t="s">
        <v>6</v>
      </c>
      <c r="G9" s="14">
        <f>COUNTIF(B6:B41,"accueil périscolaire (TAP)")</f>
        <v>0</v>
      </c>
      <c r="H9" s="14"/>
    </row>
    <row r="10" spans="1:8" ht="20.100000000000001" customHeight="1">
      <c r="A10" s="7"/>
      <c r="B10" s="2"/>
      <c r="C10" s="1"/>
      <c r="F10" s="41" t="s">
        <v>3</v>
      </c>
      <c r="G10" s="14">
        <f>COUNTIF(B6:B41,"Expositions")</f>
        <v>0</v>
      </c>
      <c r="H10" s="14"/>
    </row>
    <row r="11" spans="1:8" ht="20.100000000000001" customHeight="1">
      <c r="A11" s="7"/>
      <c r="B11" s="2"/>
      <c r="C11" s="1"/>
      <c r="F11" s="41" t="s">
        <v>13</v>
      </c>
      <c r="G11" s="14">
        <f>COUNTIF(B6:B41,"Expositions - enfants")</f>
        <v>0</v>
      </c>
      <c r="H11" s="14"/>
    </row>
    <row r="12" spans="1:8" ht="20.100000000000001" customHeight="1">
      <c r="A12" s="7"/>
      <c r="B12" s="2"/>
      <c r="C12" s="1"/>
      <c r="F12" s="41" t="s">
        <v>14</v>
      </c>
      <c r="G12" s="14">
        <f>COUNTIF(B6:B41,"Conférences, rencontres, lectures")</f>
        <v>0</v>
      </c>
      <c r="H12" s="14"/>
    </row>
    <row r="13" spans="1:8" ht="20.100000000000001" customHeight="1">
      <c r="A13" s="7"/>
      <c r="B13" s="2"/>
      <c r="C13" s="1"/>
      <c r="F13" s="41" t="s">
        <v>15</v>
      </c>
      <c r="G13" s="14">
        <f>COUNTIF(B6:B41,"Conférences, rencontres, lectures - enfants")</f>
        <v>0</v>
      </c>
      <c r="H13" s="14"/>
    </row>
    <row r="14" spans="1:8" ht="20.100000000000001" customHeight="1">
      <c r="A14" s="7"/>
      <c r="B14" s="2"/>
      <c r="C14" s="1"/>
      <c r="F14" s="41" t="s">
        <v>5</v>
      </c>
      <c r="G14" s="14">
        <f>COUNTIF(B6:B41,"Concerts, projections")</f>
        <v>0</v>
      </c>
      <c r="H14" s="14"/>
    </row>
    <row r="15" spans="1:8" ht="20.100000000000001" customHeight="1">
      <c r="A15" s="7"/>
      <c r="B15" s="2"/>
      <c r="C15" s="1"/>
      <c r="F15" s="41" t="s">
        <v>16</v>
      </c>
      <c r="G15" s="14">
        <f>COUNTIF(B6:B41,"Concerts, projections - enfants")</f>
        <v>0</v>
      </c>
      <c r="H15" s="14"/>
    </row>
    <row r="16" spans="1:8" ht="20.100000000000001" customHeight="1">
      <c r="A16" s="8"/>
      <c r="B16" s="2"/>
      <c r="C16" s="1"/>
      <c r="F16" s="41" t="s">
        <v>17</v>
      </c>
      <c r="G16" s="14">
        <f>COUNTIF(B6:B41,"Séance de  conte")</f>
        <v>0</v>
      </c>
      <c r="H16" s="14"/>
    </row>
    <row r="17" spans="1:8" ht="20.100000000000001" customHeight="1">
      <c r="A17" s="7"/>
      <c r="B17" s="2"/>
      <c r="C17" s="1"/>
      <c r="F17" s="41" t="s">
        <v>7</v>
      </c>
      <c r="G17" s="14">
        <f>COUNTIF(B6:B41,"Séance de  conte - enfant")</f>
        <v>0</v>
      </c>
      <c r="H17" s="14"/>
    </row>
    <row r="18" spans="1:8" ht="20.100000000000001" customHeight="1">
      <c r="A18" s="1"/>
      <c r="B18" s="2"/>
      <c r="C18" s="1"/>
      <c r="F18" s="41" t="s">
        <v>8</v>
      </c>
      <c r="G18" s="14">
        <f>COUNTIF(B6:B41,"Club de lecteurs, ateliers d'écriture")</f>
        <v>0</v>
      </c>
      <c r="H18" s="14"/>
    </row>
    <row r="19" spans="1:8" ht="20.100000000000001" customHeight="1">
      <c r="A19" s="1"/>
      <c r="B19" s="2"/>
      <c r="C19" s="1"/>
      <c r="F19" s="41" t="s">
        <v>24</v>
      </c>
      <c r="G19" s="14">
        <f>COUNTIF(B6:B41,"Club de lecteurs, ateliers d'écriture - enfants")</f>
        <v>0</v>
      </c>
      <c r="H19" s="14"/>
    </row>
    <row r="20" spans="1:8" ht="20.100000000000001" customHeight="1">
      <c r="A20" s="1"/>
      <c r="B20" s="2"/>
      <c r="C20" s="1"/>
      <c r="F20" s="41" t="s">
        <v>18</v>
      </c>
      <c r="G20" s="14">
        <f>COUNTIF(B6:B41,"Fêtes, salons du livre, festival")</f>
        <v>0</v>
      </c>
      <c r="H20" s="14"/>
    </row>
    <row r="21" spans="1:8" ht="20.100000000000001" customHeight="1">
      <c r="A21" s="1"/>
      <c r="B21" s="2"/>
      <c r="C21" s="1"/>
      <c r="F21" s="41" t="s">
        <v>19</v>
      </c>
      <c r="G21" s="14">
        <f>COUNTIF(B6:B41,"Fêtes, salons du livre, festival - enfants")</f>
        <v>0</v>
      </c>
      <c r="H21" s="14"/>
    </row>
    <row r="22" spans="1:8" ht="20.100000000000001" customHeight="1">
      <c r="A22" s="1"/>
      <c r="B22" s="2"/>
      <c r="C22" s="1"/>
      <c r="F22" s="41" t="s">
        <v>20</v>
      </c>
      <c r="G22" s="14">
        <f>COUNTIF(B6:B41,"Autres")</f>
        <v>0</v>
      </c>
      <c r="H22" s="14"/>
    </row>
    <row r="23" spans="1:8" ht="20.100000000000001" customHeight="1">
      <c r="A23" s="1"/>
      <c r="B23" s="2"/>
      <c r="C23" s="1"/>
      <c r="F23" s="41" t="s">
        <v>21</v>
      </c>
      <c r="G23" s="14">
        <f>COUNTIF(B6:B41,"Autres - enfants")</f>
        <v>0</v>
      </c>
      <c r="H23" s="14"/>
    </row>
    <row r="24" spans="1:8" ht="20.100000000000001" customHeight="1">
      <c r="A24" s="1"/>
      <c r="B24" s="2"/>
      <c r="C24" s="1"/>
      <c r="F24" s="41" t="s">
        <v>62</v>
      </c>
      <c r="G24" s="14">
        <f>COUNTIF(B6:B41,"formations au public")</f>
        <v>0</v>
      </c>
      <c r="H24" s="14"/>
    </row>
    <row r="25" spans="1:8" ht="20.100000000000001" customHeight="1">
      <c r="A25" s="1"/>
      <c r="B25" s="2"/>
      <c r="C25" s="1"/>
      <c r="F25" s="50" t="s">
        <v>70</v>
      </c>
      <c r="G25" s="14">
        <f>COUNTIF(B6:B41,"portage à domicile")</f>
        <v>0</v>
      </c>
      <c r="H25" s="14"/>
    </row>
    <row r="26" spans="1:8" ht="20.100000000000001" customHeight="1">
      <c r="A26" s="1"/>
      <c r="B26" s="2"/>
      <c r="C26" s="1"/>
      <c r="F26" s="25" t="s">
        <v>51</v>
      </c>
      <c r="G26" s="26"/>
      <c r="H26" s="17">
        <f>SUM(H6:H25)</f>
        <v>0</v>
      </c>
    </row>
    <row r="27" spans="1:8" ht="20.100000000000001" customHeight="1">
      <c r="A27" s="1"/>
      <c r="B27" s="2"/>
      <c r="C27" s="1"/>
      <c r="F27" s="23"/>
      <c r="G27" s="23"/>
    </row>
    <row r="28" spans="1:8" ht="20.100000000000001" customHeight="1">
      <c r="A28" s="1"/>
      <c r="B28" s="2"/>
      <c r="C28" s="1"/>
      <c r="F28" s="24"/>
      <c r="G28" s="23"/>
    </row>
    <row r="29" spans="1:8" ht="20.100000000000001" customHeight="1">
      <c r="A29" s="1"/>
      <c r="B29" s="2"/>
      <c r="C29" s="1"/>
      <c r="F29" s="24"/>
      <c r="G29" s="23"/>
    </row>
    <row r="30" spans="1:8" ht="20.100000000000001" customHeight="1">
      <c r="A30" s="1"/>
      <c r="B30" s="2"/>
      <c r="C30" s="1"/>
      <c r="F30" s="24"/>
      <c r="G30" s="23"/>
    </row>
    <row r="31" spans="1:8" ht="20.100000000000001" customHeight="1">
      <c r="A31" s="1"/>
      <c r="B31" s="2"/>
      <c r="C31" s="1"/>
      <c r="F31" s="24"/>
      <c r="G31" s="23"/>
    </row>
    <row r="32" spans="1:8" ht="20.100000000000001" customHeight="1">
      <c r="A32" s="1"/>
      <c r="B32" s="2"/>
      <c r="C32" s="1"/>
      <c r="F32" s="24"/>
      <c r="G32" s="23"/>
    </row>
    <row r="33" spans="1:7" ht="20.100000000000001" customHeight="1">
      <c r="A33" s="1"/>
      <c r="B33" s="2"/>
      <c r="C33" s="1"/>
      <c r="F33" s="24"/>
      <c r="G33" s="23"/>
    </row>
    <row r="34" spans="1:7" ht="20.100000000000001" customHeight="1">
      <c r="A34" s="1"/>
      <c r="B34" s="2"/>
      <c r="C34" s="1"/>
      <c r="F34" s="24"/>
      <c r="G34" s="23"/>
    </row>
    <row r="35" spans="1:7" ht="20.100000000000001" customHeight="1">
      <c r="A35" s="1"/>
      <c r="B35" s="2"/>
      <c r="C35" s="1"/>
      <c r="F35" s="24"/>
      <c r="G35" s="23"/>
    </row>
    <row r="36" spans="1:7" ht="20.100000000000001" customHeight="1">
      <c r="A36" s="1"/>
      <c r="B36" s="2"/>
      <c r="C36" s="1"/>
      <c r="F36" s="24"/>
      <c r="G36" s="23"/>
    </row>
    <row r="37" spans="1:7" ht="20.100000000000001" customHeight="1">
      <c r="A37" s="1"/>
      <c r="B37" s="2"/>
      <c r="C37" s="1"/>
      <c r="F37" s="24"/>
      <c r="G37" s="23"/>
    </row>
    <row r="38" spans="1:7" ht="20.100000000000001" customHeight="1">
      <c r="A38" s="1"/>
      <c r="B38" s="2"/>
      <c r="C38" s="1"/>
      <c r="F38" s="24"/>
      <c r="G38" s="23"/>
    </row>
    <row r="39" spans="1:7" ht="20.100000000000001" customHeight="1">
      <c r="A39" s="1"/>
      <c r="B39" s="2"/>
      <c r="C39" s="1"/>
      <c r="F39" s="24"/>
      <c r="G39" s="23"/>
    </row>
    <row r="40" spans="1:7" ht="20.100000000000001" customHeight="1">
      <c r="A40" s="1"/>
      <c r="B40" s="2"/>
      <c r="C40" s="1"/>
      <c r="F40" s="24"/>
      <c r="G40" s="23"/>
    </row>
    <row r="41" spans="1:7" ht="20.100000000000001" customHeight="1">
      <c r="A41" s="1"/>
      <c r="B41" s="2"/>
      <c r="C41" s="1"/>
      <c r="F41" s="24"/>
      <c r="G41" s="23"/>
    </row>
    <row r="42" spans="1:7" ht="20.100000000000001" customHeight="1">
      <c r="A42" s="17" t="s">
        <v>36</v>
      </c>
      <c r="B42" s="17"/>
      <c r="C42" s="17">
        <f>SUM(C6:C41)</f>
        <v>0</v>
      </c>
      <c r="F42" s="24"/>
      <c r="G42" s="23"/>
    </row>
    <row r="43" spans="1:7" ht="20.100000000000001" customHeight="1">
      <c r="F43" s="24"/>
      <c r="G43" s="23"/>
    </row>
  </sheetData>
  <autoFilter ref="A5:C5"/>
  <mergeCells count="2">
    <mergeCell ref="A3:C3"/>
    <mergeCell ref="F3:H3"/>
  </mergeCells>
  <dataValidations count="1">
    <dataValidation type="list" allowBlank="1" showInputMessage="1" showErrorMessage="1" sqref="B6:B41">
      <formula1>Actions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3"/>
  <sheetViews>
    <sheetView workbookViewId="0">
      <selection activeCell="A7" sqref="A7"/>
    </sheetView>
  </sheetViews>
  <sheetFormatPr baseColWidth="10" defaultRowHeight="20.100000000000001" customHeight="1"/>
  <cols>
    <col min="1" max="1" width="16.42578125" customWidth="1"/>
    <col min="2" max="2" width="37.28515625" customWidth="1"/>
    <col min="3" max="3" width="28.28515625" customWidth="1"/>
    <col min="6" max="6" width="45.28515625" customWidth="1"/>
    <col min="7" max="7" width="19.5703125" customWidth="1"/>
    <col min="8" max="8" width="24.28515625" customWidth="1"/>
  </cols>
  <sheetData>
    <row r="1" spans="1:8" ht="20.100000000000001" customHeight="1" thickBot="1">
      <c r="A1" s="57" t="s">
        <v>48</v>
      </c>
    </row>
    <row r="2" spans="1:8" ht="20.100000000000001" customHeight="1" thickBot="1"/>
    <row r="3" spans="1:8" ht="20.100000000000001" customHeight="1" thickBot="1">
      <c r="A3" s="77" t="s">
        <v>49</v>
      </c>
      <c r="B3" s="78"/>
      <c r="C3" s="79"/>
      <c r="F3" s="77" t="s">
        <v>45</v>
      </c>
      <c r="G3" s="78"/>
      <c r="H3" s="79"/>
    </row>
    <row r="4" spans="1:8" ht="20.100000000000001" customHeight="1">
      <c r="A4" s="3"/>
      <c r="B4" s="3"/>
      <c r="C4" s="3"/>
    </row>
    <row r="5" spans="1:8" ht="28.5" customHeight="1">
      <c r="A5" s="5" t="s">
        <v>0</v>
      </c>
      <c r="B5" s="5" t="s">
        <v>1</v>
      </c>
      <c r="C5" s="4" t="s">
        <v>2</v>
      </c>
      <c r="F5" s="5" t="s">
        <v>12</v>
      </c>
      <c r="G5" s="5" t="s">
        <v>25</v>
      </c>
      <c r="H5" s="22" t="s">
        <v>2</v>
      </c>
    </row>
    <row r="6" spans="1:8" ht="20.100000000000001" customHeight="1">
      <c r="A6" s="6"/>
      <c r="B6" s="2"/>
      <c r="C6" s="2"/>
      <c r="F6" s="58" t="s">
        <v>69</v>
      </c>
      <c r="G6" s="14">
        <f>COUNTIF($B$6:$B$41,"accueil de classes primaires et maternelles")</f>
        <v>0</v>
      </c>
      <c r="H6" s="30"/>
    </row>
    <row r="7" spans="1:8" ht="20.100000000000001" customHeight="1">
      <c r="A7" s="7"/>
      <c r="B7" s="2"/>
      <c r="C7" s="1"/>
      <c r="F7" s="58" t="s">
        <v>63</v>
      </c>
      <c r="G7" s="14">
        <f>COUNTIF($B$6:$B$41,"accueil de classes collège")</f>
        <v>0</v>
      </c>
      <c r="H7" s="30"/>
    </row>
    <row r="8" spans="1:8" ht="20.100000000000001" customHeight="1">
      <c r="A8" s="7"/>
      <c r="B8" s="2"/>
      <c r="C8" s="1"/>
      <c r="F8" s="58" t="s">
        <v>64</v>
      </c>
      <c r="G8" s="14">
        <f>COUNTIF($B$6:$B$41,"accueil de classes lycée")</f>
        <v>0</v>
      </c>
      <c r="H8" s="30"/>
    </row>
    <row r="9" spans="1:8" ht="20.100000000000001" customHeight="1">
      <c r="A9" s="7"/>
      <c r="B9" s="2"/>
      <c r="C9" s="1"/>
      <c r="F9" s="59" t="s">
        <v>6</v>
      </c>
      <c r="G9" s="14">
        <f>COUNTIF(B6:B41,"accueil périscolaire (TAP)")</f>
        <v>0</v>
      </c>
      <c r="H9" s="14"/>
    </row>
    <row r="10" spans="1:8" ht="20.100000000000001" customHeight="1">
      <c r="A10" s="7"/>
      <c r="B10" s="2"/>
      <c r="C10" s="1"/>
      <c r="F10" s="60" t="s">
        <v>3</v>
      </c>
      <c r="G10" s="14">
        <f>COUNTIF(B6:B41,"Expositions")</f>
        <v>0</v>
      </c>
      <c r="H10" s="14"/>
    </row>
    <row r="11" spans="1:8" ht="20.100000000000001" customHeight="1">
      <c r="A11" s="7"/>
      <c r="B11" s="2"/>
      <c r="C11" s="1"/>
      <c r="F11" s="60" t="s">
        <v>13</v>
      </c>
      <c r="G11" s="14">
        <f>COUNTIF(B6:B41,"Expositions - enfants")</f>
        <v>0</v>
      </c>
      <c r="H11" s="14"/>
    </row>
    <row r="12" spans="1:8" ht="20.100000000000001" customHeight="1">
      <c r="A12" s="7"/>
      <c r="B12" s="2"/>
      <c r="C12" s="1"/>
      <c r="F12" s="60" t="s">
        <v>14</v>
      </c>
      <c r="G12" s="14">
        <f>COUNTIF(B6:B41,"Conférences, rencontres, lectures")</f>
        <v>0</v>
      </c>
      <c r="H12" s="14"/>
    </row>
    <row r="13" spans="1:8" ht="20.100000000000001" customHeight="1">
      <c r="A13" s="7"/>
      <c r="B13" s="2"/>
      <c r="C13" s="1"/>
      <c r="F13" s="60" t="s">
        <v>15</v>
      </c>
      <c r="G13" s="14">
        <f>COUNTIF(B6:B41,"Conférences, rencontres, lectures - enfants")</f>
        <v>0</v>
      </c>
      <c r="H13" s="14"/>
    </row>
    <row r="14" spans="1:8" ht="20.100000000000001" customHeight="1">
      <c r="A14" s="7"/>
      <c r="B14" s="2"/>
      <c r="C14" s="1"/>
      <c r="F14" s="60" t="s">
        <v>5</v>
      </c>
      <c r="G14" s="14">
        <f>COUNTIF(B6:B41,"Concerts, projections")</f>
        <v>0</v>
      </c>
      <c r="H14" s="14"/>
    </row>
    <row r="15" spans="1:8" ht="20.100000000000001" customHeight="1">
      <c r="A15" s="7"/>
      <c r="B15" s="2"/>
      <c r="C15" s="1"/>
      <c r="F15" s="60" t="s">
        <v>16</v>
      </c>
      <c r="G15" s="14">
        <f>COUNTIF(B6:B41,"Concerts, projections - enfants")</f>
        <v>0</v>
      </c>
      <c r="H15" s="14"/>
    </row>
    <row r="16" spans="1:8" ht="20.100000000000001" customHeight="1">
      <c r="A16" s="8"/>
      <c r="B16" s="2"/>
      <c r="C16" s="1"/>
      <c r="F16" s="60" t="s">
        <v>17</v>
      </c>
      <c r="G16" s="14">
        <f>COUNTIF(B6:B41,"Séance de  conte")</f>
        <v>0</v>
      </c>
      <c r="H16" s="14"/>
    </row>
    <row r="17" spans="1:8" ht="20.100000000000001" customHeight="1">
      <c r="A17" s="7"/>
      <c r="B17" s="2"/>
      <c r="C17" s="1"/>
      <c r="F17" s="60" t="s">
        <v>7</v>
      </c>
      <c r="G17" s="14">
        <f>COUNTIF(B6:B41,"Séance de  conte - enfant")</f>
        <v>0</v>
      </c>
      <c r="H17" s="14"/>
    </row>
    <row r="18" spans="1:8" ht="20.100000000000001" customHeight="1">
      <c r="A18" s="1"/>
      <c r="B18" s="2"/>
      <c r="C18" s="1"/>
      <c r="F18" s="60" t="s">
        <v>8</v>
      </c>
      <c r="G18" s="14">
        <f>COUNTIF(B6:B41,"Club de lecteurs, ateliers d'écriture")</f>
        <v>0</v>
      </c>
      <c r="H18" s="14"/>
    </row>
    <row r="19" spans="1:8" ht="20.100000000000001" customHeight="1">
      <c r="A19" s="1"/>
      <c r="B19" s="2"/>
      <c r="C19" s="1"/>
      <c r="F19" s="60" t="s">
        <v>24</v>
      </c>
      <c r="G19" s="14">
        <f>COUNTIF(B6:B41,"Club de lecteurs, ateliers d'écriture - enfants")</f>
        <v>0</v>
      </c>
      <c r="H19" s="14"/>
    </row>
    <row r="20" spans="1:8" ht="20.100000000000001" customHeight="1">
      <c r="A20" s="1"/>
      <c r="B20" s="2"/>
      <c r="C20" s="1"/>
      <c r="F20" s="60" t="s">
        <v>18</v>
      </c>
      <c r="G20" s="14">
        <f>COUNTIF(B6:B41,"Fêtes, salons du livre, festival")</f>
        <v>0</v>
      </c>
      <c r="H20" s="14"/>
    </row>
    <row r="21" spans="1:8" ht="20.100000000000001" customHeight="1">
      <c r="A21" s="1"/>
      <c r="B21" s="2"/>
      <c r="C21" s="1"/>
      <c r="F21" s="60" t="s">
        <v>19</v>
      </c>
      <c r="G21" s="14">
        <f>COUNTIF(B6:B41,"Fêtes, salons du livre, festival - enfants")</f>
        <v>0</v>
      </c>
      <c r="H21" s="14"/>
    </row>
    <row r="22" spans="1:8" ht="20.100000000000001" customHeight="1">
      <c r="A22" s="1"/>
      <c r="B22" s="2"/>
      <c r="C22" s="1"/>
      <c r="F22" s="60" t="s">
        <v>20</v>
      </c>
      <c r="G22" s="14">
        <f>COUNTIF(B6:B41,"Autres")</f>
        <v>0</v>
      </c>
      <c r="H22" s="14"/>
    </row>
    <row r="23" spans="1:8" ht="20.100000000000001" customHeight="1">
      <c r="A23" s="1"/>
      <c r="B23" s="2"/>
      <c r="C23" s="1"/>
      <c r="F23" s="60" t="s">
        <v>21</v>
      </c>
      <c r="G23" s="14">
        <f>COUNTIF(B6:B41,"Autres - enfants")</f>
        <v>0</v>
      </c>
      <c r="H23" s="14"/>
    </row>
    <row r="24" spans="1:8" ht="20.100000000000001" customHeight="1">
      <c r="A24" s="1"/>
      <c r="B24" s="2"/>
      <c r="C24" s="1"/>
      <c r="F24" s="60" t="s">
        <v>62</v>
      </c>
      <c r="G24" s="14">
        <f>COUNTIF(B6:B41,"formations au public")</f>
        <v>0</v>
      </c>
      <c r="H24" s="14"/>
    </row>
    <row r="25" spans="1:8" ht="20.100000000000001" customHeight="1">
      <c r="A25" s="1"/>
      <c r="B25" s="2"/>
      <c r="C25" s="1"/>
      <c r="F25" s="61" t="s">
        <v>70</v>
      </c>
      <c r="G25" s="14">
        <f>COUNTIF(B6:B41,"portage à domicile")</f>
        <v>0</v>
      </c>
      <c r="H25" s="14"/>
    </row>
    <row r="26" spans="1:8" ht="20.100000000000001" customHeight="1">
      <c r="A26" s="1"/>
      <c r="B26" s="2"/>
      <c r="C26" s="1"/>
      <c r="F26" s="25" t="s">
        <v>51</v>
      </c>
      <c r="G26" s="26"/>
      <c r="H26" s="17">
        <f>SUM(H6:H25)</f>
        <v>0</v>
      </c>
    </row>
    <row r="27" spans="1:8" ht="20.100000000000001" customHeight="1">
      <c r="A27" s="1"/>
      <c r="B27" s="2"/>
      <c r="C27" s="1"/>
      <c r="F27" s="23"/>
    </row>
    <row r="28" spans="1:8" ht="20.100000000000001" customHeight="1">
      <c r="A28" s="1"/>
      <c r="B28" s="2"/>
      <c r="C28" s="1"/>
      <c r="F28" s="24"/>
    </row>
    <row r="29" spans="1:8" ht="20.100000000000001" customHeight="1">
      <c r="A29" s="1"/>
      <c r="B29" s="2"/>
      <c r="C29" s="1"/>
      <c r="F29" s="24"/>
    </row>
    <row r="30" spans="1:8" ht="20.100000000000001" customHeight="1">
      <c r="A30" s="1"/>
      <c r="B30" s="2"/>
      <c r="C30" s="1"/>
      <c r="F30" s="24"/>
    </row>
    <row r="31" spans="1:8" ht="20.100000000000001" customHeight="1">
      <c r="A31" s="1"/>
      <c r="B31" s="2"/>
      <c r="C31" s="1"/>
      <c r="F31" s="24"/>
    </row>
    <row r="32" spans="1:8" ht="20.100000000000001" customHeight="1">
      <c r="A32" s="1"/>
      <c r="B32" s="2"/>
      <c r="C32" s="1"/>
      <c r="F32" s="24"/>
    </row>
    <row r="33" spans="1:6" ht="20.100000000000001" customHeight="1">
      <c r="A33" s="1"/>
      <c r="B33" s="2"/>
      <c r="C33" s="1"/>
      <c r="F33" s="24"/>
    </row>
    <row r="34" spans="1:6" ht="20.100000000000001" customHeight="1">
      <c r="A34" s="1"/>
      <c r="B34" s="2"/>
      <c r="C34" s="1"/>
      <c r="F34" s="24"/>
    </row>
    <row r="35" spans="1:6" ht="20.100000000000001" customHeight="1">
      <c r="A35" s="1"/>
      <c r="B35" s="2"/>
      <c r="C35" s="1"/>
      <c r="F35" s="24"/>
    </row>
    <row r="36" spans="1:6" ht="20.100000000000001" customHeight="1">
      <c r="A36" s="1"/>
      <c r="B36" s="2"/>
      <c r="C36" s="1"/>
      <c r="F36" s="24"/>
    </row>
    <row r="37" spans="1:6" ht="20.100000000000001" customHeight="1">
      <c r="A37" s="1"/>
      <c r="B37" s="2"/>
      <c r="C37" s="1"/>
      <c r="F37" s="24"/>
    </row>
    <row r="38" spans="1:6" ht="20.100000000000001" customHeight="1">
      <c r="A38" s="1"/>
      <c r="B38" s="2"/>
      <c r="C38" s="1"/>
      <c r="F38" s="24"/>
    </row>
    <row r="39" spans="1:6" ht="20.100000000000001" customHeight="1">
      <c r="A39" s="1"/>
      <c r="B39" s="2"/>
      <c r="C39" s="1"/>
      <c r="F39" s="24"/>
    </row>
    <row r="40" spans="1:6" ht="20.100000000000001" customHeight="1">
      <c r="A40" s="1"/>
      <c r="B40" s="2"/>
      <c r="C40" s="1"/>
      <c r="F40" s="24"/>
    </row>
    <row r="41" spans="1:6" ht="20.100000000000001" customHeight="1">
      <c r="A41" s="1"/>
      <c r="B41" s="2"/>
      <c r="C41" s="1"/>
      <c r="F41" s="24"/>
    </row>
    <row r="42" spans="1:6" ht="20.100000000000001" customHeight="1">
      <c r="A42" s="17" t="s">
        <v>36</v>
      </c>
      <c r="B42" s="17"/>
      <c r="C42" s="17">
        <f>SUM(C6:C41)</f>
        <v>0</v>
      </c>
      <c r="F42" s="24"/>
    </row>
    <row r="43" spans="1:6" ht="20.100000000000001" customHeight="1">
      <c r="F43" s="24"/>
    </row>
  </sheetData>
  <autoFilter ref="A5:C5"/>
  <mergeCells count="2">
    <mergeCell ref="A3:C3"/>
    <mergeCell ref="F3:H3"/>
  </mergeCells>
  <dataValidations count="1">
    <dataValidation type="list" allowBlank="1" showInputMessage="1" showErrorMessage="1" sqref="B6:B41">
      <formula1>Actions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5"/>
  <sheetViews>
    <sheetView workbookViewId="0">
      <selection activeCell="H26" sqref="H26"/>
    </sheetView>
  </sheetViews>
  <sheetFormatPr baseColWidth="10" defaultRowHeight="20.100000000000001" customHeight="1"/>
  <cols>
    <col min="1" max="1" width="16.42578125" customWidth="1"/>
    <col min="2" max="2" width="37.28515625" customWidth="1"/>
    <col min="3" max="3" width="28.28515625" customWidth="1"/>
    <col min="6" max="6" width="45.28515625" customWidth="1"/>
    <col min="7" max="7" width="19.5703125" customWidth="1"/>
    <col min="8" max="8" width="21.28515625" customWidth="1"/>
  </cols>
  <sheetData>
    <row r="1" spans="1:8" ht="20.100000000000001" customHeight="1" thickBot="1">
      <c r="A1" s="57" t="s">
        <v>30</v>
      </c>
    </row>
    <row r="2" spans="1:8" ht="20.100000000000001" customHeight="1" thickBot="1"/>
    <row r="3" spans="1:8" ht="20.100000000000001" customHeight="1" thickBot="1">
      <c r="A3" s="77" t="s">
        <v>49</v>
      </c>
      <c r="B3" s="78"/>
      <c r="C3" s="79"/>
      <c r="F3" s="77" t="s">
        <v>45</v>
      </c>
      <c r="G3" s="78"/>
      <c r="H3" s="79"/>
    </row>
    <row r="4" spans="1:8" ht="20.100000000000001" customHeight="1">
      <c r="A4" s="3"/>
      <c r="B4" s="3"/>
      <c r="C4" s="3"/>
    </row>
    <row r="5" spans="1:8" ht="30" customHeight="1">
      <c r="A5" s="5" t="s">
        <v>0</v>
      </c>
      <c r="B5" s="5" t="s">
        <v>1</v>
      </c>
      <c r="C5" s="4" t="s">
        <v>2</v>
      </c>
      <c r="F5" s="5" t="s">
        <v>12</v>
      </c>
      <c r="G5" s="5" t="s">
        <v>25</v>
      </c>
      <c r="H5" s="22" t="s">
        <v>2</v>
      </c>
    </row>
    <row r="6" spans="1:8" ht="20.100000000000001" customHeight="1">
      <c r="A6" s="6"/>
      <c r="B6" s="2"/>
      <c r="C6" s="2"/>
      <c r="F6" s="28" t="s">
        <v>69</v>
      </c>
      <c r="G6" s="14">
        <f>COUNTIF($B$6:$B$42,"accueil de classes primaires et maternelles")</f>
        <v>0</v>
      </c>
      <c r="H6" s="30"/>
    </row>
    <row r="7" spans="1:8" ht="20.100000000000001" customHeight="1">
      <c r="A7" s="7"/>
      <c r="B7" s="2"/>
      <c r="C7" s="1"/>
      <c r="F7" s="28" t="s">
        <v>63</v>
      </c>
      <c r="G7" s="14">
        <f>COUNTIF($B$6:$B$42,"accueil de classes collège")</f>
        <v>0</v>
      </c>
      <c r="H7" s="30"/>
    </row>
    <row r="8" spans="1:8" ht="20.100000000000001" customHeight="1">
      <c r="A8" s="7"/>
      <c r="B8" s="2"/>
      <c r="C8" s="1"/>
      <c r="F8" s="28" t="s">
        <v>64</v>
      </c>
      <c r="G8" s="14">
        <f>COUNTIF($B$6:$B$42,"accueil de classes lycée")</f>
        <v>0</v>
      </c>
      <c r="H8" s="30"/>
    </row>
    <row r="9" spans="1:8" ht="20.100000000000001" customHeight="1">
      <c r="A9" s="7"/>
      <c r="B9" s="2"/>
      <c r="C9" s="1"/>
      <c r="F9" s="51" t="s">
        <v>6</v>
      </c>
      <c r="G9" s="14">
        <f>COUNTIF(B6:B42,"accueil périscolaire (TAP)")</f>
        <v>0</v>
      </c>
      <c r="H9" s="14"/>
    </row>
    <row r="10" spans="1:8" ht="20.100000000000001" customHeight="1">
      <c r="A10" s="7"/>
      <c r="B10" s="2"/>
      <c r="C10" s="1"/>
      <c r="F10" s="41" t="s">
        <v>3</v>
      </c>
      <c r="G10" s="14">
        <f>COUNTIF(B6:B42,"Expositions")</f>
        <v>0</v>
      </c>
      <c r="H10" s="14"/>
    </row>
    <row r="11" spans="1:8" ht="20.100000000000001" customHeight="1">
      <c r="A11" s="7"/>
      <c r="B11" s="2"/>
      <c r="C11" s="1"/>
      <c r="F11" s="41" t="s">
        <v>13</v>
      </c>
      <c r="G11" s="14">
        <f>COUNTIF(B6:B42,"Expositions - enfants")</f>
        <v>0</v>
      </c>
      <c r="H11" s="14"/>
    </row>
    <row r="12" spans="1:8" ht="20.100000000000001" customHeight="1">
      <c r="A12" s="7"/>
      <c r="B12" s="2"/>
      <c r="C12" s="1"/>
      <c r="F12" s="41" t="s">
        <v>14</v>
      </c>
      <c r="G12" s="14">
        <f>COUNTIF(B6:B42,"Conférences, rencontres, lectures")</f>
        <v>0</v>
      </c>
      <c r="H12" s="14"/>
    </row>
    <row r="13" spans="1:8" ht="20.100000000000001" customHeight="1">
      <c r="A13" s="7"/>
      <c r="B13" s="2"/>
      <c r="C13" s="1"/>
      <c r="F13" s="41" t="s">
        <v>15</v>
      </c>
      <c r="G13" s="14">
        <f>COUNTIF(B6:B42,"Conférences, rencontres, lectures - enfants")</f>
        <v>0</v>
      </c>
      <c r="H13" s="14"/>
    </row>
    <row r="14" spans="1:8" ht="20.100000000000001" customHeight="1">
      <c r="A14" s="7"/>
      <c r="B14" s="2"/>
      <c r="C14" s="1"/>
      <c r="F14" s="41" t="s">
        <v>5</v>
      </c>
      <c r="G14" s="14">
        <f>COUNTIF(B6:B42,"Concerts, projections")</f>
        <v>0</v>
      </c>
      <c r="H14" s="14"/>
    </row>
    <row r="15" spans="1:8" ht="20.100000000000001" customHeight="1">
      <c r="A15" s="7"/>
      <c r="B15" s="2"/>
      <c r="C15" s="1"/>
      <c r="F15" s="41" t="s">
        <v>16</v>
      </c>
      <c r="G15" s="14">
        <f>COUNTIF(B6:B42,"Concerts, projections - enfants")</f>
        <v>0</v>
      </c>
      <c r="H15" s="14"/>
    </row>
    <row r="16" spans="1:8" ht="20.100000000000001" customHeight="1">
      <c r="A16" s="8"/>
      <c r="B16" s="2"/>
      <c r="C16" s="1"/>
      <c r="F16" s="41" t="s">
        <v>17</v>
      </c>
      <c r="G16" s="14">
        <f>COUNTIF(B6:B42,"Séance de  conte")</f>
        <v>0</v>
      </c>
      <c r="H16" s="14"/>
    </row>
    <row r="17" spans="1:8" ht="20.100000000000001" customHeight="1">
      <c r="A17" s="7"/>
      <c r="B17" s="2"/>
      <c r="C17" s="1"/>
      <c r="F17" s="41" t="s">
        <v>7</v>
      </c>
      <c r="G17" s="14">
        <f>COUNTIF(B6:B42,"Séance de  conte - enfant")</f>
        <v>0</v>
      </c>
      <c r="H17" s="14"/>
    </row>
    <row r="18" spans="1:8" ht="20.100000000000001" customHeight="1">
      <c r="A18" s="1"/>
      <c r="B18" s="2"/>
      <c r="C18" s="1"/>
      <c r="F18" s="41" t="s">
        <v>8</v>
      </c>
      <c r="G18" s="14">
        <f>COUNTIF(B6:B42,"Club de lecteurs, ateliers d'écriture")</f>
        <v>0</v>
      </c>
      <c r="H18" s="14"/>
    </row>
    <row r="19" spans="1:8" ht="20.100000000000001" customHeight="1">
      <c r="A19" s="1"/>
      <c r="B19" s="2"/>
      <c r="C19" s="1"/>
      <c r="F19" s="41" t="s">
        <v>24</v>
      </c>
      <c r="G19" s="14">
        <f>COUNTIF(B6:B42,"Club de lecteurs, ateliers d'écriture - enfants")</f>
        <v>0</v>
      </c>
      <c r="H19" s="14"/>
    </row>
    <row r="20" spans="1:8" ht="20.100000000000001" customHeight="1">
      <c r="A20" s="1"/>
      <c r="B20" s="2"/>
      <c r="C20" s="1"/>
      <c r="F20" s="41" t="s">
        <v>18</v>
      </c>
      <c r="G20" s="14">
        <f>COUNTIF(B6:B42,"Fêtes, salons du livre, festival")</f>
        <v>0</v>
      </c>
      <c r="H20" s="14"/>
    </row>
    <row r="21" spans="1:8" ht="20.100000000000001" customHeight="1">
      <c r="A21" s="1"/>
      <c r="B21" s="2"/>
      <c r="C21" s="1"/>
      <c r="F21" s="41" t="s">
        <v>19</v>
      </c>
      <c r="G21" s="14">
        <f>COUNTIF(B6:B42,"Fêtes, salons du livre, festival - enfants")</f>
        <v>0</v>
      </c>
      <c r="H21" s="14"/>
    </row>
    <row r="22" spans="1:8" ht="20.100000000000001" customHeight="1">
      <c r="A22" s="1"/>
      <c r="B22" s="2"/>
      <c r="C22" s="1"/>
      <c r="F22" s="41" t="s">
        <v>20</v>
      </c>
      <c r="G22" s="14">
        <f>COUNTIF(B6:B42,"Autres")</f>
        <v>0</v>
      </c>
      <c r="H22" s="14"/>
    </row>
    <row r="23" spans="1:8" ht="20.100000000000001" customHeight="1">
      <c r="A23" s="1"/>
      <c r="B23" s="2"/>
      <c r="C23" s="1"/>
      <c r="F23" s="41" t="s">
        <v>21</v>
      </c>
      <c r="G23" s="14">
        <f>COUNTIF(B6:B42,"Autres - enfants")</f>
        <v>0</v>
      </c>
      <c r="H23" s="14"/>
    </row>
    <row r="24" spans="1:8" ht="20.100000000000001" customHeight="1">
      <c r="A24" s="1"/>
      <c r="B24" s="2"/>
      <c r="C24" s="1"/>
      <c r="F24" s="41" t="s">
        <v>62</v>
      </c>
      <c r="G24" s="14">
        <f>COUNTIF(B6:B42,"formations au public")</f>
        <v>0</v>
      </c>
      <c r="H24" s="14"/>
    </row>
    <row r="25" spans="1:8" ht="20.100000000000001" customHeight="1">
      <c r="A25" s="1"/>
      <c r="B25" s="2"/>
      <c r="C25" s="1"/>
      <c r="F25" s="50" t="s">
        <v>70</v>
      </c>
      <c r="G25" s="14">
        <f>COUNTIF(B6:B42,"Portage à domicile")</f>
        <v>0</v>
      </c>
      <c r="H25" s="14"/>
    </row>
    <row r="26" spans="1:8" ht="20.100000000000001" customHeight="1">
      <c r="A26" s="1"/>
      <c r="B26" s="2"/>
      <c r="C26" s="1"/>
      <c r="F26" s="25" t="s">
        <v>51</v>
      </c>
      <c r="G26" s="26"/>
      <c r="H26" s="17">
        <f>SUM(H6:H25)</f>
        <v>0</v>
      </c>
    </row>
    <row r="27" spans="1:8" ht="20.100000000000001" customHeight="1">
      <c r="A27" s="1"/>
      <c r="B27" s="2"/>
      <c r="C27" s="1"/>
    </row>
    <row r="28" spans="1:8" ht="20.100000000000001" customHeight="1">
      <c r="A28" s="1"/>
      <c r="B28" s="2"/>
      <c r="C28" s="1"/>
      <c r="F28" s="23"/>
    </row>
    <row r="29" spans="1:8" ht="20.100000000000001" customHeight="1">
      <c r="A29" s="1"/>
      <c r="B29" s="2"/>
      <c r="C29" s="1"/>
      <c r="F29" s="24"/>
    </row>
    <row r="30" spans="1:8" ht="20.100000000000001" customHeight="1">
      <c r="A30" s="1"/>
      <c r="B30" s="2"/>
      <c r="C30" s="1"/>
      <c r="F30" s="24"/>
    </row>
    <row r="31" spans="1:8" ht="20.100000000000001" customHeight="1">
      <c r="A31" s="1"/>
      <c r="B31" s="2"/>
      <c r="C31" s="1"/>
      <c r="F31" s="24"/>
    </row>
    <row r="32" spans="1:8" ht="20.100000000000001" customHeight="1">
      <c r="A32" s="1"/>
      <c r="B32" s="2"/>
      <c r="C32" s="1"/>
      <c r="F32" s="24"/>
    </row>
    <row r="33" spans="1:6" ht="20.100000000000001" customHeight="1">
      <c r="A33" s="1"/>
      <c r="B33" s="2"/>
      <c r="C33" s="1"/>
      <c r="F33" s="24"/>
    </row>
    <row r="34" spans="1:6" ht="20.100000000000001" customHeight="1">
      <c r="A34" s="1"/>
      <c r="B34" s="2"/>
      <c r="C34" s="1"/>
      <c r="F34" s="24"/>
    </row>
    <row r="35" spans="1:6" ht="20.100000000000001" customHeight="1">
      <c r="A35" s="1"/>
      <c r="B35" s="2"/>
      <c r="C35" s="1"/>
      <c r="F35" s="24"/>
    </row>
    <row r="36" spans="1:6" ht="20.100000000000001" customHeight="1">
      <c r="A36" s="1"/>
      <c r="B36" s="2"/>
      <c r="C36" s="1"/>
      <c r="F36" s="24"/>
    </row>
    <row r="37" spans="1:6" ht="20.100000000000001" customHeight="1">
      <c r="A37" s="1"/>
      <c r="B37" s="2"/>
      <c r="C37" s="1"/>
      <c r="F37" s="24"/>
    </row>
    <row r="38" spans="1:6" ht="20.100000000000001" customHeight="1">
      <c r="A38" s="1"/>
      <c r="B38" s="2"/>
      <c r="C38" s="1"/>
      <c r="F38" s="24"/>
    </row>
    <row r="39" spans="1:6" ht="20.100000000000001" customHeight="1">
      <c r="A39" s="1"/>
      <c r="B39" s="2"/>
      <c r="C39" s="1"/>
      <c r="F39" s="24"/>
    </row>
    <row r="40" spans="1:6" ht="20.100000000000001" customHeight="1">
      <c r="A40" s="1"/>
      <c r="B40" s="2"/>
      <c r="C40" s="1"/>
      <c r="F40" s="24"/>
    </row>
    <row r="41" spans="1:6" ht="20.100000000000001" customHeight="1">
      <c r="A41" s="1"/>
      <c r="B41" s="2"/>
      <c r="C41" s="1"/>
      <c r="F41" s="24"/>
    </row>
    <row r="42" spans="1:6" ht="20.100000000000001" customHeight="1">
      <c r="A42" s="1"/>
      <c r="B42" s="2"/>
      <c r="C42" s="1"/>
      <c r="F42" s="24"/>
    </row>
    <row r="43" spans="1:6" ht="20.100000000000001" customHeight="1">
      <c r="A43" s="17" t="s">
        <v>36</v>
      </c>
      <c r="B43" s="17"/>
      <c r="C43" s="17">
        <f>SUM(C6:C42)</f>
        <v>0</v>
      </c>
      <c r="F43" s="24"/>
    </row>
    <row r="44" spans="1:6" ht="20.100000000000001" customHeight="1">
      <c r="F44" s="24"/>
    </row>
    <row r="45" spans="1:6" ht="20.100000000000001" customHeight="1">
      <c r="F45" s="24"/>
    </row>
  </sheetData>
  <autoFilter ref="A5:C5"/>
  <mergeCells count="2">
    <mergeCell ref="A3:C3"/>
    <mergeCell ref="F3:H3"/>
  </mergeCells>
  <dataValidations count="1">
    <dataValidation type="list" allowBlank="1" showInputMessage="1" showErrorMessage="1" sqref="B6:B42">
      <formula1>Actions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6"/>
  <sheetViews>
    <sheetView workbookViewId="0"/>
  </sheetViews>
  <sheetFormatPr baseColWidth="10" defaultRowHeight="20.100000000000001" customHeight="1"/>
  <cols>
    <col min="1" max="1" width="16.42578125" customWidth="1"/>
    <col min="2" max="2" width="37.28515625" customWidth="1"/>
    <col min="3" max="3" width="28.28515625" customWidth="1"/>
    <col min="6" max="6" width="45.28515625" customWidth="1"/>
    <col min="7" max="7" width="19.5703125" customWidth="1"/>
    <col min="8" max="8" width="20.85546875" customWidth="1"/>
  </cols>
  <sheetData>
    <row r="1" spans="1:8" ht="20.100000000000001" customHeight="1" thickBot="1">
      <c r="A1" s="57" t="s">
        <v>31</v>
      </c>
    </row>
    <row r="2" spans="1:8" ht="20.100000000000001" customHeight="1" thickBot="1"/>
    <row r="3" spans="1:8" ht="20.100000000000001" customHeight="1" thickBot="1">
      <c r="A3" s="77" t="s">
        <v>49</v>
      </c>
      <c r="B3" s="78"/>
      <c r="C3" s="79"/>
      <c r="F3" s="77" t="s">
        <v>45</v>
      </c>
      <c r="G3" s="78"/>
      <c r="H3" s="79"/>
    </row>
    <row r="4" spans="1:8" ht="20.100000000000001" customHeight="1">
      <c r="A4" s="3"/>
      <c r="B4" s="3"/>
      <c r="C4" s="3"/>
    </row>
    <row r="5" spans="1:8" ht="33" customHeight="1">
      <c r="A5" s="5" t="s">
        <v>0</v>
      </c>
      <c r="B5" s="5" t="s">
        <v>1</v>
      </c>
      <c r="C5" s="4" t="s">
        <v>2</v>
      </c>
      <c r="F5" s="22" t="s">
        <v>12</v>
      </c>
      <c r="G5" s="22" t="s">
        <v>25</v>
      </c>
      <c r="H5" s="22" t="s">
        <v>2</v>
      </c>
    </row>
    <row r="6" spans="1:8" ht="20.100000000000001" customHeight="1">
      <c r="A6" s="6"/>
      <c r="B6" s="2"/>
      <c r="C6" s="2"/>
      <c r="F6" s="28" t="s">
        <v>69</v>
      </c>
      <c r="G6" s="14">
        <f>COUNTIF($B$6:$B$43,"accueil de classes primaires et maternelles")</f>
        <v>0</v>
      </c>
      <c r="H6" s="30"/>
    </row>
    <row r="7" spans="1:8" ht="20.100000000000001" customHeight="1">
      <c r="A7" s="7"/>
      <c r="B7" s="2"/>
      <c r="C7" s="1"/>
      <c r="F7" s="28" t="s">
        <v>63</v>
      </c>
      <c r="G7" s="14">
        <f>COUNTIF($B$6:$B$43,"accueil de classes collège")</f>
        <v>0</v>
      </c>
      <c r="H7" s="30"/>
    </row>
    <row r="8" spans="1:8" ht="20.100000000000001" customHeight="1">
      <c r="A8" s="7"/>
      <c r="B8" s="2"/>
      <c r="C8" s="1"/>
      <c r="F8" s="28" t="s">
        <v>64</v>
      </c>
      <c r="G8" s="14">
        <f>COUNTIF($B$6:$B$43,"accueil de classes lycée")</f>
        <v>0</v>
      </c>
      <c r="H8" s="30"/>
    </row>
    <row r="9" spans="1:8" ht="20.100000000000001" customHeight="1">
      <c r="A9" s="7"/>
      <c r="B9" s="2"/>
      <c r="C9" s="1"/>
      <c r="F9" s="51" t="s">
        <v>6</v>
      </c>
      <c r="G9" s="14">
        <f>COUNTIF(B6:B43,"accueil périscolaire (TAP)")</f>
        <v>0</v>
      </c>
      <c r="H9" s="14"/>
    </row>
    <row r="10" spans="1:8" ht="20.100000000000001" customHeight="1">
      <c r="A10" s="7"/>
      <c r="B10" s="2"/>
      <c r="C10" s="1"/>
      <c r="F10" s="41" t="s">
        <v>3</v>
      </c>
      <c r="G10" s="14">
        <f>COUNTIF(B6:B43,"Expositions")</f>
        <v>0</v>
      </c>
      <c r="H10" s="14"/>
    </row>
    <row r="11" spans="1:8" ht="20.100000000000001" customHeight="1">
      <c r="A11" s="7"/>
      <c r="B11" s="2"/>
      <c r="C11" s="1"/>
      <c r="F11" s="41" t="s">
        <v>13</v>
      </c>
      <c r="G11" s="14">
        <f>COUNTIF(B6:B43,"Expositions - enfants")</f>
        <v>0</v>
      </c>
      <c r="H11" s="14"/>
    </row>
    <row r="12" spans="1:8" ht="20.100000000000001" customHeight="1">
      <c r="A12" s="7"/>
      <c r="B12" s="2"/>
      <c r="C12" s="1"/>
      <c r="F12" s="41" t="s">
        <v>14</v>
      </c>
      <c r="G12" s="14">
        <f>COUNTIF(B6:B43,"Conférences, rencontres, lectures")</f>
        <v>0</v>
      </c>
      <c r="H12" s="14"/>
    </row>
    <row r="13" spans="1:8" ht="20.100000000000001" customHeight="1">
      <c r="A13" s="7"/>
      <c r="B13" s="2"/>
      <c r="C13" s="1"/>
      <c r="F13" s="41" t="s">
        <v>15</v>
      </c>
      <c r="G13" s="14">
        <f>COUNTIF(B6:B43,"Conférences, rencontres, lectures - enfants")</f>
        <v>0</v>
      </c>
      <c r="H13" s="14"/>
    </row>
    <row r="14" spans="1:8" ht="20.100000000000001" customHeight="1">
      <c r="A14" s="7"/>
      <c r="B14" s="2"/>
      <c r="C14" s="1"/>
      <c r="F14" s="41" t="s">
        <v>5</v>
      </c>
      <c r="G14" s="14">
        <f>COUNTIF(B6:B43,"Concerts, projections")</f>
        <v>0</v>
      </c>
      <c r="H14" s="14"/>
    </row>
    <row r="15" spans="1:8" ht="20.100000000000001" customHeight="1">
      <c r="A15" s="7"/>
      <c r="B15" s="2"/>
      <c r="C15" s="1"/>
      <c r="F15" s="41" t="s">
        <v>16</v>
      </c>
      <c r="G15" s="14">
        <f>COUNTIF(B6:B43,"Concerts, projections - enfants")</f>
        <v>0</v>
      </c>
      <c r="H15" s="14"/>
    </row>
    <row r="16" spans="1:8" ht="20.100000000000001" customHeight="1">
      <c r="A16" s="8"/>
      <c r="B16" s="2"/>
      <c r="C16" s="1"/>
      <c r="F16" s="41" t="s">
        <v>17</v>
      </c>
      <c r="G16" s="14">
        <f>COUNTIF(B6:B43,"Séance de  conte")</f>
        <v>0</v>
      </c>
      <c r="H16" s="14"/>
    </row>
    <row r="17" spans="1:8" ht="20.100000000000001" customHeight="1">
      <c r="A17" s="7"/>
      <c r="B17" s="2"/>
      <c r="C17" s="1"/>
      <c r="F17" s="41" t="s">
        <v>7</v>
      </c>
      <c r="G17" s="14">
        <f>COUNTIF(B6:B43,"Séance de  conte - enfant")</f>
        <v>0</v>
      </c>
      <c r="H17" s="14"/>
    </row>
    <row r="18" spans="1:8" ht="20.100000000000001" customHeight="1">
      <c r="A18" s="1"/>
      <c r="B18" s="2"/>
      <c r="C18" s="1"/>
      <c r="F18" s="41" t="s">
        <v>8</v>
      </c>
      <c r="G18" s="14">
        <f>COUNTIF(B6:B43,"Club de lecteurs, ateliers d'écriture")</f>
        <v>0</v>
      </c>
      <c r="H18" s="14"/>
    </row>
    <row r="19" spans="1:8" ht="20.100000000000001" customHeight="1">
      <c r="A19" s="1"/>
      <c r="B19" s="2"/>
      <c r="C19" s="1"/>
      <c r="F19" s="41" t="s">
        <v>24</v>
      </c>
      <c r="G19" s="14">
        <f>COUNTIF(B6:B43,"Club de lecteurs, ateliers d'écriture - enfants")</f>
        <v>0</v>
      </c>
      <c r="H19" s="14"/>
    </row>
    <row r="20" spans="1:8" ht="20.100000000000001" customHeight="1">
      <c r="A20" s="1"/>
      <c r="B20" s="2"/>
      <c r="C20" s="1"/>
      <c r="F20" s="41" t="s">
        <v>18</v>
      </c>
      <c r="G20" s="14">
        <f>COUNTIF(B6:B43,"Fêtes, salons du livre, festival")</f>
        <v>0</v>
      </c>
      <c r="H20" s="14"/>
    </row>
    <row r="21" spans="1:8" ht="20.100000000000001" customHeight="1">
      <c r="A21" s="1"/>
      <c r="B21" s="2"/>
      <c r="C21" s="1"/>
      <c r="F21" s="41" t="s">
        <v>19</v>
      </c>
      <c r="G21" s="14">
        <f>COUNTIF(B6:B43,"Fêtes, salons du livre, festival - enfants")</f>
        <v>0</v>
      </c>
      <c r="H21" s="14"/>
    </row>
    <row r="22" spans="1:8" ht="20.100000000000001" customHeight="1">
      <c r="A22" s="1"/>
      <c r="B22" s="2"/>
      <c r="C22" s="1"/>
      <c r="F22" s="41" t="s">
        <v>20</v>
      </c>
      <c r="G22" s="14">
        <f>COUNTIF(B6:B43,"Autres")</f>
        <v>0</v>
      </c>
      <c r="H22" s="14"/>
    </row>
    <row r="23" spans="1:8" ht="20.100000000000001" customHeight="1">
      <c r="A23" s="1"/>
      <c r="B23" s="2"/>
      <c r="C23" s="1"/>
      <c r="F23" s="41" t="s">
        <v>21</v>
      </c>
      <c r="G23" s="14">
        <f>COUNTIF(B6:B43,"Autres - enfants")</f>
        <v>0</v>
      </c>
      <c r="H23" s="14"/>
    </row>
    <row r="24" spans="1:8" ht="20.100000000000001" customHeight="1">
      <c r="A24" s="1"/>
      <c r="B24" s="2"/>
      <c r="C24" s="1"/>
      <c r="F24" s="41" t="s">
        <v>62</v>
      </c>
      <c r="G24" s="14">
        <f>COUNTIF(B6:B43,"formations au public")</f>
        <v>0</v>
      </c>
      <c r="H24" s="14"/>
    </row>
    <row r="25" spans="1:8" ht="20.100000000000001" customHeight="1">
      <c r="A25" s="1"/>
      <c r="B25" s="2"/>
      <c r="C25" s="1"/>
      <c r="F25" s="50" t="s">
        <v>70</v>
      </c>
      <c r="G25" s="14">
        <f>COUNTIF(B6:B43,"Portage à domicile")</f>
        <v>0</v>
      </c>
      <c r="H25" s="14"/>
    </row>
    <row r="26" spans="1:8" ht="20.100000000000001" customHeight="1">
      <c r="A26" s="1"/>
      <c r="B26" s="2"/>
      <c r="C26" s="1"/>
      <c r="F26" s="25" t="s">
        <v>51</v>
      </c>
      <c r="G26" s="26"/>
      <c r="H26" s="17">
        <f>SUM(H6:H25)</f>
        <v>0</v>
      </c>
    </row>
    <row r="27" spans="1:8" ht="20.100000000000001" customHeight="1">
      <c r="A27" s="1"/>
      <c r="B27" s="2"/>
      <c r="C27" s="1"/>
    </row>
    <row r="28" spans="1:8" ht="20.100000000000001" customHeight="1">
      <c r="A28" s="1"/>
      <c r="B28" s="2"/>
      <c r="C28" s="1"/>
      <c r="F28" s="23"/>
    </row>
    <row r="29" spans="1:8" ht="20.100000000000001" customHeight="1">
      <c r="A29" s="1"/>
      <c r="B29" s="2"/>
      <c r="C29" s="1"/>
      <c r="F29" s="24"/>
    </row>
    <row r="30" spans="1:8" ht="20.100000000000001" customHeight="1">
      <c r="A30" s="1"/>
      <c r="B30" s="2"/>
      <c r="C30" s="1"/>
      <c r="F30" s="24"/>
    </row>
    <row r="31" spans="1:8" ht="20.100000000000001" customHeight="1">
      <c r="A31" s="1"/>
      <c r="B31" s="2"/>
      <c r="C31" s="1"/>
      <c r="F31" s="24"/>
    </row>
    <row r="32" spans="1:8" ht="20.100000000000001" customHeight="1">
      <c r="A32" s="1"/>
      <c r="B32" s="2"/>
      <c r="C32" s="1"/>
      <c r="F32" s="24"/>
    </row>
    <row r="33" spans="1:6" ht="20.100000000000001" customHeight="1">
      <c r="A33" s="1"/>
      <c r="B33" s="2"/>
      <c r="C33" s="1"/>
      <c r="F33" s="24"/>
    </row>
    <row r="34" spans="1:6" ht="20.100000000000001" customHeight="1">
      <c r="A34" s="1"/>
      <c r="B34" s="2"/>
      <c r="C34" s="1"/>
      <c r="F34" s="24"/>
    </row>
    <row r="35" spans="1:6" ht="20.100000000000001" customHeight="1">
      <c r="A35" s="1"/>
      <c r="B35" s="2"/>
      <c r="C35" s="1"/>
      <c r="F35" s="24"/>
    </row>
    <row r="36" spans="1:6" ht="20.100000000000001" customHeight="1">
      <c r="A36" s="1"/>
      <c r="B36" s="2"/>
      <c r="C36" s="1"/>
      <c r="F36" s="24"/>
    </row>
    <row r="37" spans="1:6" ht="20.100000000000001" customHeight="1">
      <c r="A37" s="1"/>
      <c r="B37" s="2"/>
      <c r="C37" s="1"/>
      <c r="F37" s="24"/>
    </row>
    <row r="38" spans="1:6" ht="20.100000000000001" customHeight="1">
      <c r="A38" s="1"/>
      <c r="B38" s="2"/>
      <c r="C38" s="1"/>
      <c r="F38" s="24"/>
    </row>
    <row r="39" spans="1:6" ht="20.100000000000001" customHeight="1">
      <c r="A39" s="1"/>
      <c r="B39" s="2"/>
      <c r="C39" s="1"/>
      <c r="F39" s="24"/>
    </row>
    <row r="40" spans="1:6" ht="20.100000000000001" customHeight="1">
      <c r="A40" s="1"/>
      <c r="B40" s="2"/>
      <c r="C40" s="1"/>
      <c r="F40" s="24"/>
    </row>
    <row r="41" spans="1:6" ht="20.100000000000001" customHeight="1">
      <c r="A41" s="1"/>
      <c r="B41" s="2"/>
      <c r="C41" s="1"/>
      <c r="F41" s="24"/>
    </row>
    <row r="42" spans="1:6" ht="20.100000000000001" customHeight="1">
      <c r="A42" s="1"/>
      <c r="B42" s="2"/>
      <c r="C42" s="1"/>
      <c r="F42" s="24"/>
    </row>
    <row r="43" spans="1:6" ht="20.100000000000001" customHeight="1">
      <c r="A43" s="1"/>
      <c r="B43" s="2"/>
      <c r="C43" s="1"/>
      <c r="F43" s="24"/>
    </row>
    <row r="44" spans="1:6" ht="20.100000000000001" customHeight="1">
      <c r="A44" s="17" t="s">
        <v>36</v>
      </c>
      <c r="B44" s="17"/>
      <c r="C44" s="17">
        <f>SUM(C6:C43)</f>
        <v>0</v>
      </c>
      <c r="F44" s="24"/>
    </row>
    <row r="45" spans="1:6" ht="20.100000000000001" customHeight="1">
      <c r="F45" s="24"/>
    </row>
    <row r="46" spans="1:6" ht="20.100000000000001" customHeight="1">
      <c r="F46" s="24"/>
    </row>
  </sheetData>
  <autoFilter ref="A5:C5"/>
  <mergeCells count="2">
    <mergeCell ref="A3:C3"/>
    <mergeCell ref="F3:H3"/>
  </mergeCells>
  <dataValidations count="1">
    <dataValidation type="list" allowBlank="1" showInputMessage="1" showErrorMessage="1" sqref="B6:B43">
      <formula1>Actions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3"/>
  <sheetViews>
    <sheetView workbookViewId="0"/>
  </sheetViews>
  <sheetFormatPr baseColWidth="10" defaultRowHeight="20.100000000000001" customHeight="1"/>
  <cols>
    <col min="1" max="1" width="16.42578125" customWidth="1"/>
    <col min="2" max="2" width="37.28515625" customWidth="1"/>
    <col min="3" max="3" width="28.28515625" customWidth="1"/>
    <col min="6" max="6" width="45.28515625" customWidth="1"/>
    <col min="7" max="7" width="19.5703125" customWidth="1"/>
    <col min="8" max="8" width="19.140625" customWidth="1"/>
  </cols>
  <sheetData>
    <row r="1" spans="1:8" ht="20.100000000000001" customHeight="1" thickBot="1">
      <c r="A1" s="57" t="s">
        <v>32</v>
      </c>
    </row>
    <row r="2" spans="1:8" ht="20.100000000000001" customHeight="1" thickBot="1"/>
    <row r="3" spans="1:8" ht="20.100000000000001" customHeight="1" thickBot="1">
      <c r="A3" s="77" t="s">
        <v>49</v>
      </c>
      <c r="B3" s="78"/>
      <c r="C3" s="79"/>
      <c r="F3" s="77" t="s">
        <v>45</v>
      </c>
      <c r="G3" s="78"/>
      <c r="H3" s="79"/>
    </row>
    <row r="4" spans="1:8" ht="20.100000000000001" customHeight="1">
      <c r="A4" s="3"/>
      <c r="B4" s="3"/>
      <c r="C4" s="3"/>
    </row>
    <row r="5" spans="1:8" ht="30.75" customHeight="1">
      <c r="A5" s="21" t="s">
        <v>0</v>
      </c>
      <c r="B5" s="21" t="s">
        <v>1</v>
      </c>
      <c r="C5" s="22" t="s">
        <v>2</v>
      </c>
      <c r="F5" s="21" t="s">
        <v>12</v>
      </c>
      <c r="G5" s="21" t="s">
        <v>25</v>
      </c>
      <c r="H5" s="22" t="s">
        <v>2</v>
      </c>
    </row>
    <row r="6" spans="1:8" ht="20.100000000000001" customHeight="1">
      <c r="A6" s="6"/>
      <c r="B6" s="2"/>
      <c r="C6" s="2"/>
      <c r="F6" s="28" t="s">
        <v>69</v>
      </c>
      <c r="G6" s="14">
        <f>COUNTIF(B6:B41,"accueil de classes primaires et maternelles")</f>
        <v>0</v>
      </c>
      <c r="H6" s="30"/>
    </row>
    <row r="7" spans="1:8" ht="20.100000000000001" customHeight="1">
      <c r="A7" s="7"/>
      <c r="B7" s="2"/>
      <c r="C7" s="1"/>
      <c r="F7" s="28" t="s">
        <v>63</v>
      </c>
      <c r="G7" s="14">
        <f>COUNTIF(B6:B41,"accueil de classes collège")</f>
        <v>0</v>
      </c>
      <c r="H7" s="30"/>
    </row>
    <row r="8" spans="1:8" ht="20.100000000000001" customHeight="1">
      <c r="A8" s="7"/>
      <c r="B8" s="2"/>
      <c r="C8" s="1"/>
      <c r="F8" s="28" t="s">
        <v>64</v>
      </c>
      <c r="G8" s="14">
        <f>COUNTIF(B6:B41,"accueil de classes lycée")</f>
        <v>0</v>
      </c>
      <c r="H8" s="30"/>
    </row>
    <row r="9" spans="1:8" ht="20.100000000000001" customHeight="1">
      <c r="A9" s="7"/>
      <c r="B9" s="2"/>
      <c r="C9" s="1"/>
      <c r="F9" s="51" t="s">
        <v>6</v>
      </c>
      <c r="G9" s="14">
        <f>COUNTIF(B6:B41,"accueil périscolaire (TAP)")</f>
        <v>0</v>
      </c>
      <c r="H9" s="14"/>
    </row>
    <row r="10" spans="1:8" ht="20.100000000000001" customHeight="1">
      <c r="A10" s="7"/>
      <c r="B10" s="2"/>
      <c r="C10" s="1"/>
      <c r="F10" s="41" t="s">
        <v>3</v>
      </c>
      <c r="G10" s="14">
        <f>COUNTIF(B6:B41,"Expositions")</f>
        <v>0</v>
      </c>
      <c r="H10" s="14"/>
    </row>
    <row r="11" spans="1:8" ht="20.100000000000001" customHeight="1">
      <c r="A11" s="7"/>
      <c r="B11" s="2"/>
      <c r="C11" s="1"/>
      <c r="F11" s="41" t="s">
        <v>13</v>
      </c>
      <c r="G11" s="14">
        <f>COUNTIF(B6:B41,"Expositions - enfants")</f>
        <v>0</v>
      </c>
      <c r="H11" s="14"/>
    </row>
    <row r="12" spans="1:8" ht="20.100000000000001" customHeight="1">
      <c r="A12" s="7"/>
      <c r="B12" s="2"/>
      <c r="C12" s="1"/>
      <c r="F12" s="41" t="s">
        <v>14</v>
      </c>
      <c r="G12" s="14">
        <f>COUNTIF(B6:B41,"Conférences, rencontres, lectures")</f>
        <v>0</v>
      </c>
      <c r="H12" s="14"/>
    </row>
    <row r="13" spans="1:8" ht="20.100000000000001" customHeight="1">
      <c r="A13" s="7"/>
      <c r="B13" s="2"/>
      <c r="C13" s="1"/>
      <c r="F13" s="41" t="s">
        <v>15</v>
      </c>
      <c r="G13" s="14">
        <f>COUNTIF(B6:B41,"Conférences, rencontres, lectures - enfants")</f>
        <v>0</v>
      </c>
      <c r="H13" s="14"/>
    </row>
    <row r="14" spans="1:8" ht="20.100000000000001" customHeight="1">
      <c r="A14" s="7"/>
      <c r="B14" s="2"/>
      <c r="C14" s="1"/>
      <c r="F14" s="41" t="s">
        <v>5</v>
      </c>
      <c r="G14" s="14">
        <f>COUNTIF(B6:B41,"Concerts, projections")</f>
        <v>0</v>
      </c>
      <c r="H14" s="14"/>
    </row>
    <row r="15" spans="1:8" ht="20.100000000000001" customHeight="1">
      <c r="A15" s="7"/>
      <c r="B15" s="2"/>
      <c r="C15" s="1"/>
      <c r="F15" s="41" t="s">
        <v>16</v>
      </c>
      <c r="G15" s="14">
        <f>COUNTIF(B6:B41,"Concerts, projections - enfants")</f>
        <v>0</v>
      </c>
      <c r="H15" s="14"/>
    </row>
    <row r="16" spans="1:8" ht="20.100000000000001" customHeight="1">
      <c r="A16" s="8"/>
      <c r="B16" s="2"/>
      <c r="C16" s="1"/>
      <c r="F16" s="41" t="s">
        <v>17</v>
      </c>
      <c r="G16" s="14">
        <f>COUNTIF(B6:B41,"Séance de  conte")</f>
        <v>0</v>
      </c>
      <c r="H16" s="14"/>
    </row>
    <row r="17" spans="1:8" ht="20.100000000000001" customHeight="1">
      <c r="A17" s="7"/>
      <c r="B17" s="2"/>
      <c r="C17" s="1"/>
      <c r="F17" s="41" t="s">
        <v>7</v>
      </c>
      <c r="G17" s="14">
        <f>COUNTIF(B6:B41,"Séance de  conte - enfant")</f>
        <v>0</v>
      </c>
      <c r="H17" s="14"/>
    </row>
    <row r="18" spans="1:8" ht="20.100000000000001" customHeight="1">
      <c r="A18" s="1"/>
      <c r="B18" s="2"/>
      <c r="C18" s="1"/>
      <c r="F18" s="41" t="s">
        <v>8</v>
      </c>
      <c r="G18" s="14">
        <f>COUNTIF(B6:B41,"Club de lecteurs, ateliers d'écriture")</f>
        <v>0</v>
      </c>
      <c r="H18" s="14"/>
    </row>
    <row r="19" spans="1:8" ht="20.100000000000001" customHeight="1">
      <c r="A19" s="1"/>
      <c r="B19" s="2"/>
      <c r="C19" s="1"/>
      <c r="F19" s="41" t="s">
        <v>24</v>
      </c>
      <c r="G19" s="14">
        <f>COUNTIF(B6:B41,"Club de lecteurs, ateliers d'écriture - enfants")</f>
        <v>0</v>
      </c>
      <c r="H19" s="14"/>
    </row>
    <row r="20" spans="1:8" ht="20.100000000000001" customHeight="1">
      <c r="A20" s="1"/>
      <c r="B20" s="2"/>
      <c r="C20" s="1"/>
      <c r="F20" s="41" t="s">
        <v>18</v>
      </c>
      <c r="G20" s="14">
        <f>COUNTIF(B6:B41,"Fêtes, salons du livre, festival")</f>
        <v>0</v>
      </c>
      <c r="H20" s="14"/>
    </row>
    <row r="21" spans="1:8" ht="20.100000000000001" customHeight="1">
      <c r="A21" s="1"/>
      <c r="B21" s="2"/>
      <c r="C21" s="1"/>
      <c r="F21" s="41" t="s">
        <v>19</v>
      </c>
      <c r="G21" s="14">
        <f>COUNTIF(B6:B41,"Fêtes, salons du livre, festival - enfants")</f>
        <v>0</v>
      </c>
      <c r="H21" s="14"/>
    </row>
    <row r="22" spans="1:8" ht="20.100000000000001" customHeight="1">
      <c r="A22" s="1"/>
      <c r="B22" s="2"/>
      <c r="C22" s="1"/>
      <c r="F22" s="41" t="s">
        <v>20</v>
      </c>
      <c r="G22" s="14">
        <f>COUNTIF(B6:B41,"Autres")</f>
        <v>0</v>
      </c>
      <c r="H22" s="14"/>
    </row>
    <row r="23" spans="1:8" ht="20.100000000000001" customHeight="1">
      <c r="A23" s="1"/>
      <c r="B23" s="2"/>
      <c r="C23" s="1"/>
      <c r="F23" s="41" t="s">
        <v>21</v>
      </c>
      <c r="G23" s="14">
        <f>COUNTIF(B6:B41,"Autres - enfants")</f>
        <v>0</v>
      </c>
      <c r="H23" s="14"/>
    </row>
    <row r="24" spans="1:8" ht="20.100000000000001" customHeight="1">
      <c r="A24" s="1"/>
      <c r="B24" s="2"/>
      <c r="C24" s="1"/>
      <c r="F24" s="41" t="s">
        <v>62</v>
      </c>
      <c r="G24" s="14">
        <f>COUNTIF(B41:B67,"formations au public")</f>
        <v>0</v>
      </c>
      <c r="H24" s="14"/>
    </row>
    <row r="25" spans="1:8" ht="20.100000000000001" customHeight="1">
      <c r="A25" s="1"/>
      <c r="B25" s="2"/>
      <c r="C25" s="1"/>
      <c r="F25" s="50" t="s">
        <v>70</v>
      </c>
      <c r="G25" s="14">
        <f>COUNTIF(B6:B41,"Portage à domicile")</f>
        <v>0</v>
      </c>
      <c r="H25" s="14"/>
    </row>
    <row r="26" spans="1:8" ht="20.100000000000001" customHeight="1">
      <c r="A26" s="1"/>
      <c r="B26" s="2"/>
      <c r="C26" s="1"/>
      <c r="F26" s="25" t="s">
        <v>51</v>
      </c>
      <c r="G26" s="26"/>
      <c r="H26" s="17">
        <f>SUM(H6:H25)</f>
        <v>0</v>
      </c>
    </row>
    <row r="27" spans="1:8" ht="20.100000000000001" customHeight="1">
      <c r="A27" s="1"/>
      <c r="B27" s="2"/>
      <c r="C27" s="1"/>
      <c r="F27" s="23"/>
    </row>
    <row r="28" spans="1:8" ht="20.100000000000001" customHeight="1">
      <c r="A28" s="1"/>
      <c r="B28" s="2"/>
      <c r="C28" s="1"/>
      <c r="F28" s="24"/>
    </row>
    <row r="29" spans="1:8" ht="20.100000000000001" customHeight="1">
      <c r="A29" s="1"/>
      <c r="B29" s="2"/>
      <c r="C29" s="1"/>
      <c r="F29" s="24"/>
    </row>
    <row r="30" spans="1:8" ht="20.100000000000001" customHeight="1">
      <c r="A30" s="1"/>
      <c r="B30" s="2"/>
      <c r="C30" s="1"/>
      <c r="F30" s="24"/>
    </row>
    <row r="31" spans="1:8" ht="20.100000000000001" customHeight="1">
      <c r="A31" s="1"/>
      <c r="B31" s="2"/>
      <c r="C31" s="1"/>
      <c r="F31" s="24"/>
    </row>
    <row r="32" spans="1:8" ht="20.100000000000001" customHeight="1">
      <c r="A32" s="1"/>
      <c r="B32" s="2"/>
      <c r="C32" s="1"/>
      <c r="F32" s="24"/>
    </row>
    <row r="33" spans="1:6" ht="20.100000000000001" customHeight="1">
      <c r="A33" s="1"/>
      <c r="B33" s="2"/>
      <c r="C33" s="1"/>
      <c r="F33" s="24"/>
    </row>
    <row r="34" spans="1:6" ht="20.100000000000001" customHeight="1">
      <c r="A34" s="1"/>
      <c r="B34" s="2"/>
      <c r="C34" s="1"/>
      <c r="F34" s="24"/>
    </row>
    <row r="35" spans="1:6" ht="20.100000000000001" customHeight="1">
      <c r="A35" s="1"/>
      <c r="B35" s="2"/>
      <c r="C35" s="1"/>
      <c r="F35" s="24"/>
    </row>
    <row r="36" spans="1:6" ht="20.100000000000001" customHeight="1">
      <c r="A36" s="1"/>
      <c r="B36" s="2"/>
      <c r="C36" s="1"/>
      <c r="F36" s="24"/>
    </row>
    <row r="37" spans="1:6" ht="20.100000000000001" customHeight="1">
      <c r="A37" s="1"/>
      <c r="B37" s="2"/>
      <c r="C37" s="1"/>
      <c r="F37" s="24"/>
    </row>
    <row r="38" spans="1:6" ht="20.100000000000001" customHeight="1">
      <c r="A38" s="1"/>
      <c r="B38" s="2"/>
      <c r="C38" s="1"/>
      <c r="F38" s="24"/>
    </row>
    <row r="39" spans="1:6" ht="20.100000000000001" customHeight="1">
      <c r="A39" s="1"/>
      <c r="B39" s="2"/>
      <c r="C39" s="1"/>
      <c r="F39" s="24"/>
    </row>
    <row r="40" spans="1:6" ht="20.100000000000001" customHeight="1">
      <c r="A40" s="1"/>
      <c r="B40" s="2"/>
      <c r="C40" s="1"/>
      <c r="F40" s="24"/>
    </row>
    <row r="41" spans="1:6" ht="20.100000000000001" customHeight="1">
      <c r="A41" s="1"/>
      <c r="B41" s="2"/>
      <c r="C41" s="1"/>
      <c r="F41" s="24"/>
    </row>
    <row r="42" spans="1:6" ht="20.100000000000001" customHeight="1">
      <c r="A42" s="17" t="s">
        <v>36</v>
      </c>
      <c r="B42" s="17"/>
      <c r="C42" s="17">
        <f>SUM(C6:C41)</f>
        <v>0</v>
      </c>
      <c r="F42" s="24"/>
    </row>
    <row r="43" spans="1:6" ht="20.100000000000001" customHeight="1">
      <c r="F43" s="24"/>
    </row>
  </sheetData>
  <autoFilter ref="A5:C5"/>
  <mergeCells count="2">
    <mergeCell ref="A3:C3"/>
    <mergeCell ref="F3:H3"/>
  </mergeCells>
  <dataValidations count="1">
    <dataValidation type="list" allowBlank="1" showInputMessage="1" showErrorMessage="1" sqref="B6:B41">
      <formula1>Actions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vt:i4>
      </vt:variant>
    </vt:vector>
  </HeadingPairs>
  <TitlesOfParts>
    <vt:vector size="18" baseType="lpstr">
      <vt:lpstr>Explications</vt:lpstr>
      <vt:lpstr>Janvier</vt:lpstr>
      <vt:lpstr>Février</vt:lpstr>
      <vt:lpstr>Mars </vt:lpstr>
      <vt:lpstr>Avril</vt:lpstr>
      <vt:lpstr>Mai </vt:lpstr>
      <vt:lpstr>Juin</vt:lpstr>
      <vt:lpstr>Juillet</vt:lpstr>
      <vt:lpstr>Aout </vt:lpstr>
      <vt:lpstr>Septembre</vt:lpstr>
      <vt:lpstr>Octobre</vt:lpstr>
      <vt:lpstr>Novembre</vt:lpstr>
      <vt:lpstr>Décembre </vt:lpstr>
      <vt:lpstr>TOTAL ANNEE 2025</vt:lpstr>
      <vt:lpstr>infographie annuelle</vt:lpstr>
      <vt:lpstr>infographie mensuelle</vt:lpstr>
      <vt:lpstr>Menu déroulant</vt:lpstr>
      <vt:lpstr>Actions</vt:lpstr>
    </vt:vector>
  </TitlesOfParts>
  <Company>Cg13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cpicard</dc:creator>
  <cp:lastModifiedBy>SANTUCCI Baptiste</cp:lastModifiedBy>
  <cp:lastPrinted>2016-12-02T10:32:58Z</cp:lastPrinted>
  <dcterms:created xsi:type="dcterms:W3CDTF">2016-09-13T10:15:14Z</dcterms:created>
  <dcterms:modified xsi:type="dcterms:W3CDTF">2024-10-09T09:05:06Z</dcterms:modified>
</cp:coreProperties>
</file>